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35"/>
  </bookViews>
  <sheets>
    <sheet name="4月2日公示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<sst xmlns="http://schemas.openxmlformats.org/spreadsheetml/2006/main" count="250" uniqueCount="145">
  <si>
    <t>和平县疫情防控指挥部接收捐赠救灾物资使用情况公示表（捐赠）</t>
  </si>
  <si>
    <t>公示日期：2020年4月2日</t>
  </si>
  <si>
    <t>序号</t>
  </si>
  <si>
    <t>捐赠时间</t>
  </si>
  <si>
    <t>捐赠防控救灾物资单位</t>
  </si>
  <si>
    <t>捐赠物资名称</t>
  </si>
  <si>
    <t>单位</t>
  </si>
  <si>
    <t>规格/型号/单位</t>
  </si>
  <si>
    <t>收到捐赠物资数量</t>
  </si>
  <si>
    <t>按市场价折算物资单价</t>
  </si>
  <si>
    <t>按市场价折算物资总金额</t>
  </si>
  <si>
    <t>领用捐赠物资数量</t>
  </si>
  <si>
    <t>折算物资资金</t>
  </si>
  <si>
    <t>领用捐赠物资使用单位</t>
  </si>
  <si>
    <t>库存捐赠数量</t>
  </si>
  <si>
    <t>库存捐赠折算金额</t>
  </si>
  <si>
    <t>发放日期</t>
  </si>
  <si>
    <t>广东昱阳生物科技有限公司</t>
  </si>
  <si>
    <t>75%酒精</t>
  </si>
  <si>
    <t>桶</t>
  </si>
  <si>
    <t>25000ml/桶，25kg/桶</t>
  </si>
  <si>
    <t>和平县14个监测点</t>
  </si>
  <si>
    <t>县公安局</t>
  </si>
  <si>
    <t>和平县中医院</t>
  </si>
  <si>
    <t>和平县大坝镇卫生院</t>
  </si>
  <si>
    <t>和平县浰源镇卫生院</t>
  </si>
  <si>
    <t>和平县疾病预防控制中心</t>
  </si>
  <si>
    <t>南和集团</t>
  </si>
  <si>
    <t>N95口罩</t>
  </si>
  <si>
    <t>个</t>
  </si>
  <si>
    <t>和平县看守所</t>
  </si>
  <si>
    <t>和平县青州镇卫生院</t>
  </si>
  <si>
    <t>和平县人民医院</t>
  </si>
  <si>
    <t>深圳市康乐菲装饰工程有限公司，广东省南茶园生态农业有限公司，深圳市阳夏水产有限公司，和平县福楼醒狮文化传播股份有限公司，深圳市佳锦浩投资有限公司，深圳鸿济生态农业科技有限公司</t>
  </si>
  <si>
    <t>75%酒精消毒抑菌液</t>
  </si>
  <si>
    <t>支</t>
  </si>
  <si>
    <t>60ml</t>
  </si>
  <si>
    <t>和平县高速服务区监测点</t>
  </si>
  <si>
    <t>20020213-20200215</t>
  </si>
  <si>
    <t>电视台</t>
  </si>
  <si>
    <t>20200207-20200210</t>
  </si>
  <si>
    <t>政数局</t>
  </si>
  <si>
    <t>平海宾馆隔离点</t>
  </si>
  <si>
    <t>县防控处置组</t>
  </si>
  <si>
    <t>20200209-20200224</t>
  </si>
  <si>
    <t>城管局</t>
  </si>
  <si>
    <t>防控县委督导组</t>
  </si>
  <si>
    <t>礼士卫生院</t>
  </si>
  <si>
    <t>大坝卫生院</t>
  </si>
  <si>
    <t>县卫监所</t>
  </si>
  <si>
    <t>和平县13个监测点</t>
  </si>
  <si>
    <t>202007-20200215</t>
  </si>
  <si>
    <t>县委办</t>
  </si>
  <si>
    <t>县人大办</t>
  </si>
  <si>
    <t>县税务局</t>
  </si>
  <si>
    <t>县宣传部</t>
  </si>
  <si>
    <t>合水镇政府</t>
  </si>
  <si>
    <t>青州镇卫生院</t>
  </si>
  <si>
    <t>和平县康弘大药房</t>
  </si>
  <si>
    <t>84消毒液（1L)</t>
  </si>
  <si>
    <t>瓶</t>
  </si>
  <si>
    <t>1L/瓶</t>
  </si>
  <si>
    <t>武警中队</t>
  </si>
  <si>
    <t>司法局</t>
  </si>
  <si>
    <t>和平县显赫科技集团有限公司、和平县传统杨式太极拳协会、和平县龙记食品有限公司、和平县龙记私房菜</t>
  </si>
  <si>
    <t>蜂蜜、菊花、金银花、红枣、灵芝、白银耳、罗汉果、片糖</t>
  </si>
  <si>
    <t>包</t>
  </si>
  <si>
    <t>县防控指挥专班</t>
  </si>
  <si>
    <t>20200220-20200227</t>
  </si>
  <si>
    <t>20200220-20200221</t>
  </si>
  <si>
    <t>县防控物资保障组</t>
  </si>
  <si>
    <t>县卫健局驻村扶贫组</t>
  </si>
  <si>
    <t>县卫健局驻长塘中村扶贫工作组</t>
  </si>
  <si>
    <t>和平县热水镇政府</t>
  </si>
  <si>
    <t>机关事务局</t>
  </si>
  <si>
    <t>温氏集团忠信分公司</t>
  </si>
  <si>
    <t>牛奶</t>
  </si>
  <si>
    <t>箱</t>
  </si>
  <si>
    <t>12盒/箱</t>
  </si>
  <si>
    <t>20200220-20200228</t>
  </si>
  <si>
    <t>广东健康在线信息技术股份有限公司</t>
  </si>
  <si>
    <t>免洗外科手消毒凝胶</t>
  </si>
  <si>
    <t>500ml/瓶</t>
  </si>
  <si>
    <t>不动产登记中心</t>
  </si>
  <si>
    <t>县纪委办</t>
  </si>
  <si>
    <t>和平县农商行</t>
  </si>
  <si>
    <t>浰源镇政府</t>
  </si>
  <si>
    <t>公路局</t>
  </si>
  <si>
    <t>合水镇卫生院</t>
  </si>
  <si>
    <t>老中医院隔离点</t>
  </si>
  <si>
    <t>和平县委政法委</t>
  </si>
  <si>
    <t>县防控境外疫情工作专班</t>
  </si>
  <si>
    <t>中国初级卫生保健基金会</t>
  </si>
  <si>
    <t>400ml/瓶，34瓶/箱</t>
  </si>
  <si>
    <t>和平县精神康复中心</t>
  </si>
  <si>
    <t>20200228-20200302</t>
  </si>
  <si>
    <t>公白镇卫生院</t>
  </si>
  <si>
    <t>礼士镇卫生院</t>
  </si>
  <si>
    <t>和平县慢性病防治站</t>
  </si>
  <si>
    <t>阳明镇卫生院</t>
  </si>
  <si>
    <t>浰源镇卫生院</t>
  </si>
  <si>
    <t>东水镇卫生院</t>
  </si>
  <si>
    <t>和平县妇幼保健院</t>
  </si>
  <si>
    <t>大坝镇卫生院</t>
  </si>
  <si>
    <t>上陵镇卫生院</t>
  </si>
  <si>
    <t>下车镇卫生院</t>
  </si>
  <si>
    <t>长塘镇卫生院</t>
  </si>
  <si>
    <t>优胜镇卫生院</t>
  </si>
  <si>
    <t>贝墩镇卫生院</t>
  </si>
  <si>
    <t>彭寨镇卫生院</t>
  </si>
  <si>
    <t>古寨镇卫生院</t>
  </si>
  <si>
    <t>林寨镇卫生院</t>
  </si>
  <si>
    <t>热水镇卫生院</t>
  </si>
  <si>
    <t>广东萱嘉医品健康科技有限公司</t>
  </si>
  <si>
    <t>草本抑菌离子凝胶</t>
  </si>
  <si>
    <t>40支/箱，100ml/瓶</t>
  </si>
  <si>
    <t>和平县计划生育服务站</t>
  </si>
  <si>
    <t>和平县拘留所</t>
  </si>
  <si>
    <t>和平县卫生监督所</t>
  </si>
  <si>
    <t>和平县人民法院</t>
  </si>
  <si>
    <t>县政数局</t>
  </si>
  <si>
    <t>县司法局</t>
  </si>
  <si>
    <t>县工商信局</t>
  </si>
  <si>
    <t>和平县广播电视台</t>
  </si>
  <si>
    <t>惠州市瞻高医疗器械有限公司</t>
  </si>
  <si>
    <t>河源市晟晖大工程建设有限公司</t>
  </si>
  <si>
    <t>免洗型酒精消毒液</t>
  </si>
  <si>
    <t>100ml/支（铁瓶）</t>
  </si>
  <si>
    <t>100ml/支（塑料瓶）</t>
  </si>
  <si>
    <t>和平县政数局</t>
  </si>
  <si>
    <t>和平县司法局</t>
  </si>
  <si>
    <t>和平县农村商业银行</t>
  </si>
  <si>
    <t>和平县市场监督管理局</t>
  </si>
  <si>
    <t>和平县教育局</t>
  </si>
  <si>
    <t>和平县急救指挥中心</t>
  </si>
  <si>
    <t>中共和平县委办公室</t>
  </si>
  <si>
    <t>珠海中科先进技术研究院下属孵化企业-珠海萱嘉君行健康产业发展有限公司</t>
  </si>
  <si>
    <t>32支/箱，100ml/瓶</t>
  </si>
  <si>
    <t>蓬阳医疗</t>
  </si>
  <si>
    <t>一次性口罩</t>
  </si>
  <si>
    <t>和平县阳明镇政府</t>
  </si>
  <si>
    <t>和平县彭寨镇政府</t>
  </si>
  <si>
    <t>深圳市光华管理学院123班：聂巧明、戚燕</t>
  </si>
  <si>
    <t>隔离衣</t>
  </si>
  <si>
    <t>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</si>
</sst>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21" fillId="32" borderId="12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3"/>
  <sheetViews>
    <sheetView tabSelected="1" workbookViewId="0">
      <pane ySplit="3" topLeftCell="A4" activePane="bottomLeft" state="frozen"/>
      <selection/>
      <selection pane="bottomLeft" activeCell="A1" sqref="A1:O1"/>
    </sheetView>
  </sheetViews>
  <sheetFormatPr defaultColWidth="9" defaultRowHeight="13.5"/>
  <cols>
    <col min="1" max="1" width="5.125" customWidth="1"/>
    <col min="2" max="2" width="9.75" customWidth="1"/>
    <col min="3" max="3" width="15.5" style="1" customWidth="1"/>
    <col min="4" max="4" width="11.125" style="1" customWidth="1"/>
    <col min="5" max="5" width="5.125" customWidth="1"/>
    <col min="6" max="6" width="9.5" style="1" customWidth="1"/>
    <col min="7" max="7" width="7.875" customWidth="1"/>
    <col min="8" max="8" width="7.625" customWidth="1"/>
    <col min="9" max="9" width="7.75" customWidth="1"/>
    <col min="10" max="10" width="7" customWidth="1"/>
    <col min="11" max="11" width="7.375" customWidth="1"/>
    <col min="12" max="12" width="16.625" style="2" customWidth="1"/>
    <col min="13" max="13" width="6" customWidth="1"/>
    <col min="14" max="14" width="7.375" customWidth="1"/>
    <col min="15" max="15" width="8.875" style="3" customWidth="1"/>
  </cols>
  <sheetData>
    <row r="1" customFormat="1" ht="34.8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1" ht="34.8" customHeight="1" spans="1:15">
      <c r="A2" s="4"/>
      <c r="B2" s="4"/>
      <c r="C2" s="5"/>
      <c r="D2" s="5"/>
      <c r="E2" s="4"/>
      <c r="F2" s="6" t="s">
        <v>1</v>
      </c>
      <c r="G2" s="6"/>
      <c r="H2" s="6"/>
      <c r="I2" s="6"/>
      <c r="J2" s="6"/>
      <c r="K2" s="6"/>
      <c r="L2" s="2"/>
      <c r="M2" s="6"/>
      <c r="O2" s="3"/>
    </row>
    <row r="3" ht="43" customHeight="1" spans="1:1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8" t="s">
        <v>11</v>
      </c>
      <c r="K3" s="8" t="s">
        <v>12</v>
      </c>
      <c r="L3" s="20" t="s">
        <v>13</v>
      </c>
      <c r="M3" s="8" t="s">
        <v>14</v>
      </c>
      <c r="N3" s="8" t="s">
        <v>15</v>
      </c>
      <c r="O3" s="7" t="s">
        <v>16</v>
      </c>
    </row>
    <row r="4" ht="42" customHeight="1" spans="1:15">
      <c r="A4" s="10">
        <v>1</v>
      </c>
      <c r="B4" s="10">
        <v>20200210</v>
      </c>
      <c r="C4" s="11" t="s">
        <v>17</v>
      </c>
      <c r="D4" s="11" t="s">
        <v>18</v>
      </c>
      <c r="E4" s="10" t="s">
        <v>19</v>
      </c>
      <c r="F4" s="12" t="s">
        <v>20</v>
      </c>
      <c r="G4" s="10">
        <v>16</v>
      </c>
      <c r="H4" s="10">
        <v>69</v>
      </c>
      <c r="I4" s="10">
        <f>SUM(G4*H4)</f>
        <v>1104</v>
      </c>
      <c r="J4" s="7">
        <v>2</v>
      </c>
      <c r="K4" s="7">
        <f>SUM(H4*J4)</f>
        <v>138</v>
      </c>
      <c r="L4" s="9" t="s">
        <v>21</v>
      </c>
      <c r="M4" s="21">
        <v>14</v>
      </c>
      <c r="N4" s="21">
        <v>966</v>
      </c>
      <c r="O4" s="7">
        <v>20200220</v>
      </c>
    </row>
    <row r="5" ht="42" customHeight="1" spans="1:15">
      <c r="A5" s="13"/>
      <c r="B5" s="13"/>
      <c r="C5" s="14"/>
      <c r="D5" s="14"/>
      <c r="E5" s="13"/>
      <c r="F5" s="15"/>
      <c r="G5" s="13"/>
      <c r="H5" s="13"/>
      <c r="I5" s="13"/>
      <c r="J5" s="7">
        <v>1</v>
      </c>
      <c r="K5" s="7">
        <f>SUM(H4*J5)</f>
        <v>69</v>
      </c>
      <c r="L5" s="9" t="s">
        <v>22</v>
      </c>
      <c r="M5" s="21">
        <f>SUM(M4-J5)</f>
        <v>13</v>
      </c>
      <c r="N5" s="21">
        <f>SUM(M5*H4)</f>
        <v>897</v>
      </c>
      <c r="O5" s="7">
        <v>20200309</v>
      </c>
    </row>
    <row r="6" ht="42" customHeight="1" spans="1:15">
      <c r="A6" s="13"/>
      <c r="B6" s="13"/>
      <c r="C6" s="14"/>
      <c r="D6" s="14"/>
      <c r="E6" s="13"/>
      <c r="F6" s="15"/>
      <c r="G6" s="13"/>
      <c r="H6" s="13"/>
      <c r="I6" s="13"/>
      <c r="J6" s="7">
        <v>1</v>
      </c>
      <c r="K6" s="7">
        <v>69</v>
      </c>
      <c r="L6" s="9" t="s">
        <v>23</v>
      </c>
      <c r="M6" s="21">
        <f>SUM(M5-J6)</f>
        <v>12</v>
      </c>
      <c r="N6" s="21">
        <f>SUM(N5-K6)</f>
        <v>828</v>
      </c>
      <c r="O6" s="7">
        <v>20200317</v>
      </c>
    </row>
    <row r="7" ht="42" customHeight="1" spans="1:15">
      <c r="A7" s="13"/>
      <c r="B7" s="13"/>
      <c r="C7" s="14"/>
      <c r="D7" s="14"/>
      <c r="E7" s="13"/>
      <c r="F7" s="15"/>
      <c r="G7" s="13"/>
      <c r="H7" s="13"/>
      <c r="I7" s="13"/>
      <c r="J7" s="7">
        <v>1</v>
      </c>
      <c r="K7" s="7">
        <v>69</v>
      </c>
      <c r="L7" s="9" t="s">
        <v>24</v>
      </c>
      <c r="M7" s="21">
        <f>SUM(M6-J7)</f>
        <v>11</v>
      </c>
      <c r="N7" s="21">
        <f>SUM(N6-K7)</f>
        <v>759</v>
      </c>
      <c r="O7" s="7">
        <v>20200324</v>
      </c>
    </row>
    <row r="8" ht="42" customHeight="1" spans="1:15">
      <c r="A8" s="13"/>
      <c r="B8" s="13"/>
      <c r="C8" s="14"/>
      <c r="D8" s="14"/>
      <c r="E8" s="13"/>
      <c r="F8" s="15"/>
      <c r="G8" s="13"/>
      <c r="H8" s="13"/>
      <c r="I8" s="13"/>
      <c r="J8" s="7">
        <v>1</v>
      </c>
      <c r="K8" s="7">
        <v>69</v>
      </c>
      <c r="L8" s="9" t="s">
        <v>25</v>
      </c>
      <c r="M8" s="21">
        <f>SUM(M7-J8)</f>
        <v>10</v>
      </c>
      <c r="N8" s="21">
        <f>SUM(N7-K8)</f>
        <v>690</v>
      </c>
      <c r="O8" s="7">
        <v>20200324</v>
      </c>
    </row>
    <row r="9" ht="42" customHeight="1" spans="1:15">
      <c r="A9" s="13"/>
      <c r="B9" s="13"/>
      <c r="C9" s="14"/>
      <c r="D9" s="14"/>
      <c r="E9" s="13"/>
      <c r="F9" s="15"/>
      <c r="G9" s="13"/>
      <c r="H9" s="13"/>
      <c r="I9" s="13"/>
      <c r="J9" s="7">
        <v>1</v>
      </c>
      <c r="K9" s="7">
        <v>69</v>
      </c>
      <c r="L9" s="9" t="s">
        <v>26</v>
      </c>
      <c r="M9" s="21">
        <f>SUM(M8-J9)</f>
        <v>9</v>
      </c>
      <c r="N9" s="21">
        <f>SUM(N8-K9)</f>
        <v>621</v>
      </c>
      <c r="O9" s="7">
        <v>20200324</v>
      </c>
    </row>
    <row r="10" ht="42" customHeight="1" spans="1:15">
      <c r="A10" s="7">
        <v>2</v>
      </c>
      <c r="B10" s="7">
        <v>20200206</v>
      </c>
      <c r="C10" s="8" t="s">
        <v>27</v>
      </c>
      <c r="D10" s="8" t="s">
        <v>28</v>
      </c>
      <c r="E10" s="7" t="s">
        <v>29</v>
      </c>
      <c r="F10" s="9"/>
      <c r="G10" s="7">
        <v>250</v>
      </c>
      <c r="H10" s="7">
        <v>35</v>
      </c>
      <c r="I10" s="7">
        <f>SUM(G10*H10)</f>
        <v>8750</v>
      </c>
      <c r="J10" s="7">
        <v>100</v>
      </c>
      <c r="K10" s="7">
        <f>SUM(H10*J10)</f>
        <v>3500</v>
      </c>
      <c r="L10" s="9" t="s">
        <v>23</v>
      </c>
      <c r="M10" s="21">
        <f>SUM(G10-J10)</f>
        <v>150</v>
      </c>
      <c r="N10" s="21">
        <f>SUM(I10-K10)</f>
        <v>5250</v>
      </c>
      <c r="O10" s="7">
        <v>20200217</v>
      </c>
    </row>
    <row r="11" ht="42" customHeight="1" spans="1:15">
      <c r="A11" s="7"/>
      <c r="B11" s="7"/>
      <c r="C11" s="8"/>
      <c r="D11" s="8"/>
      <c r="E11" s="7"/>
      <c r="F11" s="9"/>
      <c r="G11" s="7"/>
      <c r="H11" s="7"/>
      <c r="I11" s="7"/>
      <c r="J11" s="7">
        <v>50</v>
      </c>
      <c r="K11" s="7">
        <f>SUM(H10*J11)</f>
        <v>1750</v>
      </c>
      <c r="L11" s="9" t="s">
        <v>30</v>
      </c>
      <c r="M11" s="21">
        <f>SUM(M10-J11)</f>
        <v>100</v>
      </c>
      <c r="N11" s="21">
        <f>SUM(N10-K11)</f>
        <v>3500</v>
      </c>
      <c r="O11" s="7">
        <v>20200313</v>
      </c>
    </row>
    <row r="12" ht="42" customHeight="1" spans="1:15">
      <c r="A12" s="7"/>
      <c r="B12" s="7"/>
      <c r="C12" s="8"/>
      <c r="D12" s="8"/>
      <c r="E12" s="7"/>
      <c r="F12" s="9"/>
      <c r="G12" s="7"/>
      <c r="H12" s="7"/>
      <c r="I12" s="7"/>
      <c r="J12" s="7">
        <v>50</v>
      </c>
      <c r="K12" s="7">
        <f>SUM(H10*J12)</f>
        <v>1750</v>
      </c>
      <c r="L12" s="9" t="s">
        <v>31</v>
      </c>
      <c r="M12" s="21">
        <f>SUM(M11-J12)</f>
        <v>50</v>
      </c>
      <c r="N12" s="21">
        <f>SUM(N11-K12)</f>
        <v>1750</v>
      </c>
      <c r="O12" s="7">
        <v>20200313</v>
      </c>
    </row>
    <row r="13" ht="42" customHeight="1" spans="1:15">
      <c r="A13" s="7"/>
      <c r="B13" s="7"/>
      <c r="C13" s="8"/>
      <c r="D13" s="8"/>
      <c r="E13" s="7"/>
      <c r="F13" s="9"/>
      <c r="G13" s="16"/>
      <c r="H13" s="7"/>
      <c r="I13" s="7"/>
      <c r="J13" s="7">
        <v>50</v>
      </c>
      <c r="K13" s="7">
        <v>1750</v>
      </c>
      <c r="L13" s="9" t="s">
        <v>32</v>
      </c>
      <c r="M13" s="21">
        <f>SUM(M12-J13)</f>
        <v>0</v>
      </c>
      <c r="N13" s="21">
        <f>SUM(N12-K13)</f>
        <v>0</v>
      </c>
      <c r="O13" s="7">
        <v>20200313</v>
      </c>
    </row>
    <row r="14" ht="26" customHeight="1" spans="1:15">
      <c r="A14" s="10">
        <v>3</v>
      </c>
      <c r="B14" s="10">
        <v>20200207</v>
      </c>
      <c r="C14" s="11" t="s">
        <v>33</v>
      </c>
      <c r="D14" s="11" t="s">
        <v>34</v>
      </c>
      <c r="E14" s="10" t="s">
        <v>35</v>
      </c>
      <c r="F14" s="12" t="s">
        <v>36</v>
      </c>
      <c r="G14" s="10">
        <v>2000</v>
      </c>
      <c r="H14" s="10">
        <v>13.5</v>
      </c>
      <c r="I14" s="10">
        <f>SUM(G14*H14)</f>
        <v>27000</v>
      </c>
      <c r="J14" s="7">
        <f>16+140+110</f>
        <v>266</v>
      </c>
      <c r="K14" s="7">
        <f t="shared" ref="K14:K31" si="0">SUM(13.5*J14)</f>
        <v>3591</v>
      </c>
      <c r="L14" s="9" t="s">
        <v>37</v>
      </c>
      <c r="M14" s="21">
        <f>SUM(G14-J14)</f>
        <v>1734</v>
      </c>
      <c r="N14" s="21">
        <f>SUM(27000-K14)</f>
        <v>23409</v>
      </c>
      <c r="O14" s="8" t="s">
        <v>38</v>
      </c>
    </row>
    <row r="15" ht="26" customHeight="1" spans="1:15">
      <c r="A15" s="13"/>
      <c r="B15" s="13"/>
      <c r="C15" s="14"/>
      <c r="D15" s="14"/>
      <c r="E15" s="13"/>
      <c r="F15" s="15"/>
      <c r="G15" s="13"/>
      <c r="H15" s="13"/>
      <c r="I15" s="13"/>
      <c r="J15" s="7">
        <f>10+5</f>
        <v>15</v>
      </c>
      <c r="K15" s="7">
        <f t="shared" si="0"/>
        <v>202.5</v>
      </c>
      <c r="L15" s="9" t="s">
        <v>39</v>
      </c>
      <c r="M15" s="21">
        <f t="shared" ref="M15:M31" si="1">SUM(M14-J15)</f>
        <v>1719</v>
      </c>
      <c r="N15" s="22">
        <f t="shared" ref="N15:N31" si="2">SUM(N14-K15)</f>
        <v>23206.5</v>
      </c>
      <c r="O15" s="8" t="s">
        <v>40</v>
      </c>
    </row>
    <row r="16" ht="26" customHeight="1" spans="1:15">
      <c r="A16" s="13"/>
      <c r="B16" s="13"/>
      <c r="C16" s="14"/>
      <c r="D16" s="14"/>
      <c r="E16" s="13"/>
      <c r="F16" s="15"/>
      <c r="G16" s="13"/>
      <c r="H16" s="13"/>
      <c r="I16" s="13"/>
      <c r="J16" s="7">
        <v>10</v>
      </c>
      <c r="K16" s="7">
        <f t="shared" si="0"/>
        <v>135</v>
      </c>
      <c r="L16" s="9" t="s">
        <v>41</v>
      </c>
      <c r="M16" s="21">
        <f t="shared" si="1"/>
        <v>1709</v>
      </c>
      <c r="N16" s="22">
        <f t="shared" si="2"/>
        <v>23071.5</v>
      </c>
      <c r="O16" s="7">
        <v>20200207</v>
      </c>
    </row>
    <row r="17" ht="26" customHeight="1" spans="1:15">
      <c r="A17" s="13"/>
      <c r="B17" s="13"/>
      <c r="C17" s="14"/>
      <c r="D17" s="14"/>
      <c r="E17" s="13"/>
      <c r="F17" s="15"/>
      <c r="G17" s="13"/>
      <c r="H17" s="13"/>
      <c r="I17" s="13"/>
      <c r="J17" s="7">
        <v>10</v>
      </c>
      <c r="K17" s="7">
        <f t="shared" si="0"/>
        <v>135</v>
      </c>
      <c r="L17" s="9" t="s">
        <v>42</v>
      </c>
      <c r="M17" s="21">
        <f t="shared" si="1"/>
        <v>1699</v>
      </c>
      <c r="N17" s="22">
        <f t="shared" si="2"/>
        <v>22936.5</v>
      </c>
      <c r="O17" s="7">
        <v>20200208</v>
      </c>
    </row>
    <row r="18" ht="26" customHeight="1" spans="1:15">
      <c r="A18" s="13"/>
      <c r="B18" s="13"/>
      <c r="C18" s="14"/>
      <c r="D18" s="14"/>
      <c r="E18" s="13"/>
      <c r="F18" s="15"/>
      <c r="G18" s="13"/>
      <c r="H18" s="13"/>
      <c r="I18" s="13"/>
      <c r="J18" s="7">
        <f>2+10+15</f>
        <v>27</v>
      </c>
      <c r="K18" s="7">
        <f t="shared" si="0"/>
        <v>364.5</v>
      </c>
      <c r="L18" s="9" t="s">
        <v>43</v>
      </c>
      <c r="M18" s="21">
        <f t="shared" si="1"/>
        <v>1672</v>
      </c>
      <c r="N18" s="22">
        <f t="shared" si="2"/>
        <v>22572</v>
      </c>
      <c r="O18" s="8" t="s">
        <v>44</v>
      </c>
    </row>
    <row r="19" ht="26" customHeight="1" spans="1:15">
      <c r="A19" s="13"/>
      <c r="B19" s="13"/>
      <c r="C19" s="14"/>
      <c r="D19" s="14"/>
      <c r="E19" s="13"/>
      <c r="F19" s="15"/>
      <c r="G19" s="13"/>
      <c r="H19" s="13"/>
      <c r="I19" s="13"/>
      <c r="J19" s="7">
        <v>2</v>
      </c>
      <c r="K19" s="7">
        <f t="shared" si="0"/>
        <v>27</v>
      </c>
      <c r="L19" s="9" t="s">
        <v>45</v>
      </c>
      <c r="M19" s="21">
        <f t="shared" si="1"/>
        <v>1670</v>
      </c>
      <c r="N19" s="22">
        <f t="shared" si="2"/>
        <v>22545</v>
      </c>
      <c r="O19" s="7">
        <v>20200211</v>
      </c>
    </row>
    <row r="20" ht="26" customHeight="1" spans="1:15">
      <c r="A20" s="13"/>
      <c r="B20" s="13"/>
      <c r="C20" s="14"/>
      <c r="D20" s="14"/>
      <c r="E20" s="13"/>
      <c r="F20" s="15"/>
      <c r="G20" s="13"/>
      <c r="H20" s="13"/>
      <c r="I20" s="13"/>
      <c r="J20" s="7">
        <v>12</v>
      </c>
      <c r="K20" s="7">
        <f t="shared" si="0"/>
        <v>162</v>
      </c>
      <c r="L20" s="9" t="s">
        <v>46</v>
      </c>
      <c r="M20" s="21">
        <f t="shared" si="1"/>
        <v>1658</v>
      </c>
      <c r="N20" s="22">
        <f t="shared" si="2"/>
        <v>22383</v>
      </c>
      <c r="O20" s="7">
        <v>20200213</v>
      </c>
    </row>
    <row r="21" ht="26" customHeight="1" spans="1:15">
      <c r="A21" s="13"/>
      <c r="B21" s="13"/>
      <c r="C21" s="14"/>
      <c r="D21" s="14"/>
      <c r="E21" s="13"/>
      <c r="F21" s="15"/>
      <c r="G21" s="13"/>
      <c r="H21" s="13"/>
      <c r="I21" s="13"/>
      <c r="J21" s="7">
        <v>2</v>
      </c>
      <c r="K21" s="7">
        <f t="shared" si="0"/>
        <v>27</v>
      </c>
      <c r="L21" s="9" t="s">
        <v>47</v>
      </c>
      <c r="M21" s="21">
        <f t="shared" si="1"/>
        <v>1656</v>
      </c>
      <c r="N21" s="22">
        <f t="shared" si="2"/>
        <v>22356</v>
      </c>
      <c r="O21" s="7">
        <v>20200214</v>
      </c>
    </row>
    <row r="22" ht="26" customHeight="1" spans="1:15">
      <c r="A22" s="13"/>
      <c r="B22" s="13"/>
      <c r="C22" s="14"/>
      <c r="D22" s="14"/>
      <c r="E22" s="13"/>
      <c r="F22" s="15"/>
      <c r="G22" s="13"/>
      <c r="H22" s="13"/>
      <c r="I22" s="13"/>
      <c r="J22" s="7">
        <v>2</v>
      </c>
      <c r="K22" s="7">
        <f t="shared" si="0"/>
        <v>27</v>
      </c>
      <c r="L22" s="9" t="s">
        <v>48</v>
      </c>
      <c r="M22" s="21">
        <f t="shared" si="1"/>
        <v>1654</v>
      </c>
      <c r="N22" s="22">
        <f t="shared" si="2"/>
        <v>22329</v>
      </c>
      <c r="O22" s="7">
        <v>20200214</v>
      </c>
    </row>
    <row r="23" ht="26" customHeight="1" spans="1:15">
      <c r="A23" s="13"/>
      <c r="B23" s="13"/>
      <c r="C23" s="14"/>
      <c r="D23" s="14"/>
      <c r="E23" s="13"/>
      <c r="F23" s="15"/>
      <c r="G23" s="13"/>
      <c r="H23" s="13"/>
      <c r="I23" s="13"/>
      <c r="J23" s="7">
        <v>2</v>
      </c>
      <c r="K23" s="7">
        <f t="shared" si="0"/>
        <v>27</v>
      </c>
      <c r="L23" s="9" t="s">
        <v>49</v>
      </c>
      <c r="M23" s="21">
        <f t="shared" si="1"/>
        <v>1652</v>
      </c>
      <c r="N23" s="22">
        <f t="shared" si="2"/>
        <v>22302</v>
      </c>
      <c r="O23" s="7">
        <v>20200215</v>
      </c>
    </row>
    <row r="24" ht="26" customHeight="1" spans="1:15">
      <c r="A24" s="13"/>
      <c r="B24" s="13"/>
      <c r="C24" s="14"/>
      <c r="D24" s="14"/>
      <c r="E24" s="13"/>
      <c r="F24" s="15"/>
      <c r="G24" s="13"/>
      <c r="H24" s="13"/>
      <c r="I24" s="13"/>
      <c r="J24" s="7">
        <v>52</v>
      </c>
      <c r="K24" s="7">
        <f t="shared" si="0"/>
        <v>702</v>
      </c>
      <c r="L24" s="9" t="s">
        <v>50</v>
      </c>
      <c r="M24" s="21">
        <f t="shared" si="1"/>
        <v>1600</v>
      </c>
      <c r="N24" s="22">
        <f t="shared" si="2"/>
        <v>21600</v>
      </c>
      <c r="O24" s="8" t="s">
        <v>51</v>
      </c>
    </row>
    <row r="25" ht="26" customHeight="1" spans="1:15">
      <c r="A25" s="13"/>
      <c r="B25" s="13"/>
      <c r="C25" s="14"/>
      <c r="D25" s="14"/>
      <c r="E25" s="13"/>
      <c r="F25" s="15"/>
      <c r="G25" s="13"/>
      <c r="H25" s="13"/>
      <c r="I25" s="13"/>
      <c r="J25" s="7">
        <v>20</v>
      </c>
      <c r="K25" s="7">
        <f t="shared" si="0"/>
        <v>270</v>
      </c>
      <c r="L25" s="9" t="s">
        <v>52</v>
      </c>
      <c r="M25" s="21">
        <f t="shared" si="1"/>
        <v>1580</v>
      </c>
      <c r="N25" s="22">
        <f t="shared" si="2"/>
        <v>21330</v>
      </c>
      <c r="O25" s="7">
        <v>20200215</v>
      </c>
    </row>
    <row r="26" ht="26" customHeight="1" spans="1:15">
      <c r="A26" s="13"/>
      <c r="B26" s="13"/>
      <c r="C26" s="14"/>
      <c r="D26" s="14"/>
      <c r="E26" s="13"/>
      <c r="F26" s="15"/>
      <c r="G26" s="13"/>
      <c r="H26" s="13"/>
      <c r="I26" s="13"/>
      <c r="J26" s="7">
        <v>16</v>
      </c>
      <c r="K26" s="7">
        <f t="shared" si="0"/>
        <v>216</v>
      </c>
      <c r="L26" s="9" t="s">
        <v>53</v>
      </c>
      <c r="M26" s="21">
        <f t="shared" si="1"/>
        <v>1564</v>
      </c>
      <c r="N26" s="22">
        <f t="shared" si="2"/>
        <v>21114</v>
      </c>
      <c r="O26" s="7">
        <v>20200217</v>
      </c>
    </row>
    <row r="27" ht="26" customHeight="1" spans="1:15">
      <c r="A27" s="13"/>
      <c r="B27" s="13"/>
      <c r="C27" s="14"/>
      <c r="D27" s="14"/>
      <c r="E27" s="13"/>
      <c r="F27" s="15"/>
      <c r="G27" s="13"/>
      <c r="H27" s="13"/>
      <c r="I27" s="13"/>
      <c r="J27" s="7">
        <v>20</v>
      </c>
      <c r="K27" s="7">
        <f t="shared" si="0"/>
        <v>270</v>
      </c>
      <c r="L27" s="9" t="s">
        <v>54</v>
      </c>
      <c r="M27" s="21">
        <f t="shared" si="1"/>
        <v>1544</v>
      </c>
      <c r="N27" s="22">
        <f t="shared" si="2"/>
        <v>20844</v>
      </c>
      <c r="O27" s="7">
        <v>20200217</v>
      </c>
    </row>
    <row r="28" ht="26" customHeight="1" spans="1:15">
      <c r="A28" s="13"/>
      <c r="B28" s="13"/>
      <c r="C28" s="14"/>
      <c r="D28" s="14"/>
      <c r="E28" s="13"/>
      <c r="F28" s="15"/>
      <c r="G28" s="13"/>
      <c r="H28" s="13"/>
      <c r="I28" s="13"/>
      <c r="J28" s="7">
        <v>6</v>
      </c>
      <c r="K28" s="7">
        <f t="shared" si="0"/>
        <v>81</v>
      </c>
      <c r="L28" s="9" t="s">
        <v>55</v>
      </c>
      <c r="M28" s="21">
        <f t="shared" si="1"/>
        <v>1538</v>
      </c>
      <c r="N28" s="22">
        <f t="shared" si="2"/>
        <v>20763</v>
      </c>
      <c r="O28" s="7">
        <v>20200218</v>
      </c>
    </row>
    <row r="29" ht="26" customHeight="1" spans="1:15">
      <c r="A29" s="13"/>
      <c r="B29" s="13"/>
      <c r="C29" s="14"/>
      <c r="D29" s="14"/>
      <c r="E29" s="13"/>
      <c r="F29" s="15"/>
      <c r="G29" s="13"/>
      <c r="H29" s="13"/>
      <c r="I29" s="13"/>
      <c r="J29" s="7">
        <v>4</v>
      </c>
      <c r="K29" s="7">
        <f t="shared" si="0"/>
        <v>54</v>
      </c>
      <c r="L29" s="9" t="s">
        <v>56</v>
      </c>
      <c r="M29" s="21">
        <f t="shared" si="1"/>
        <v>1534</v>
      </c>
      <c r="N29" s="22">
        <f t="shared" si="2"/>
        <v>20709</v>
      </c>
      <c r="O29" s="7">
        <v>20200218</v>
      </c>
    </row>
    <row r="30" ht="26" customHeight="1" spans="1:15">
      <c r="A30" s="13"/>
      <c r="B30" s="13"/>
      <c r="C30" s="14"/>
      <c r="D30" s="14"/>
      <c r="E30" s="13"/>
      <c r="F30" s="15"/>
      <c r="G30" s="13"/>
      <c r="H30" s="13"/>
      <c r="I30" s="13"/>
      <c r="J30" s="7">
        <v>10</v>
      </c>
      <c r="K30" s="7">
        <f t="shared" si="0"/>
        <v>135</v>
      </c>
      <c r="L30" s="9" t="s">
        <v>26</v>
      </c>
      <c r="M30" s="21">
        <f t="shared" si="1"/>
        <v>1524</v>
      </c>
      <c r="N30" s="22">
        <f t="shared" si="2"/>
        <v>20574</v>
      </c>
      <c r="O30" s="7">
        <v>20200218</v>
      </c>
    </row>
    <row r="31" ht="26" customHeight="1" spans="1:15">
      <c r="A31" s="13"/>
      <c r="B31" s="13"/>
      <c r="C31" s="14"/>
      <c r="D31" s="14"/>
      <c r="E31" s="13"/>
      <c r="F31" s="15"/>
      <c r="G31" s="13"/>
      <c r="H31" s="13"/>
      <c r="I31" s="13"/>
      <c r="J31" s="7">
        <v>23</v>
      </c>
      <c r="K31" s="7">
        <f t="shared" si="0"/>
        <v>310.5</v>
      </c>
      <c r="L31" s="9" t="s">
        <v>57</v>
      </c>
      <c r="M31" s="21">
        <f t="shared" si="1"/>
        <v>1501</v>
      </c>
      <c r="N31" s="22">
        <f t="shared" si="2"/>
        <v>20263.5</v>
      </c>
      <c r="O31" s="7">
        <v>20200223</v>
      </c>
    </row>
    <row r="32" ht="23" customHeight="1" spans="1:15">
      <c r="A32" s="7">
        <v>4</v>
      </c>
      <c r="B32" s="7">
        <v>20200211</v>
      </c>
      <c r="C32" s="8" t="s">
        <v>58</v>
      </c>
      <c r="D32" s="8" t="s">
        <v>59</v>
      </c>
      <c r="E32" s="7" t="s">
        <v>60</v>
      </c>
      <c r="F32" s="9" t="s">
        <v>61</v>
      </c>
      <c r="G32" s="7">
        <v>36</v>
      </c>
      <c r="H32" s="7">
        <v>29.8</v>
      </c>
      <c r="I32" s="23">
        <f>SUM(G32*H32)</f>
        <v>1072.8</v>
      </c>
      <c r="J32" s="7">
        <v>12</v>
      </c>
      <c r="K32" s="7">
        <f>SUM(29.8*J32)</f>
        <v>357.6</v>
      </c>
      <c r="L32" s="9" t="s">
        <v>42</v>
      </c>
      <c r="M32" s="21">
        <f>SUM(G32-J32)</f>
        <v>24</v>
      </c>
      <c r="N32" s="21">
        <f>SUM(I32-K32)</f>
        <v>715.2</v>
      </c>
      <c r="O32" s="7">
        <v>20200215</v>
      </c>
    </row>
    <row r="33" ht="23" customHeight="1" spans="1:15">
      <c r="A33" s="7"/>
      <c r="B33" s="7"/>
      <c r="C33" s="8"/>
      <c r="D33" s="8"/>
      <c r="E33" s="7"/>
      <c r="F33" s="9"/>
      <c r="G33" s="7"/>
      <c r="H33" s="7"/>
      <c r="I33" s="23"/>
      <c r="J33" s="7">
        <v>2</v>
      </c>
      <c r="K33" s="7">
        <f>SUM(29.8*J33)</f>
        <v>59.6</v>
      </c>
      <c r="L33" s="9" t="s">
        <v>62</v>
      </c>
      <c r="M33" s="21">
        <f>SUM(M32-J33)</f>
        <v>22</v>
      </c>
      <c r="N33" s="21">
        <f>SUM(M33*H32)</f>
        <v>655.6</v>
      </c>
      <c r="O33" s="7">
        <v>20200217</v>
      </c>
    </row>
    <row r="34" ht="23" customHeight="1" spans="1:15">
      <c r="A34" s="7"/>
      <c r="B34" s="7"/>
      <c r="C34" s="8"/>
      <c r="D34" s="8"/>
      <c r="E34" s="7"/>
      <c r="F34" s="9"/>
      <c r="G34" s="7"/>
      <c r="H34" s="7"/>
      <c r="I34" s="23"/>
      <c r="J34" s="7">
        <v>22</v>
      </c>
      <c r="K34" s="7">
        <f>SUM(29.8*J34)</f>
        <v>655.6</v>
      </c>
      <c r="L34" s="9" t="s">
        <v>63</v>
      </c>
      <c r="M34" s="21">
        <v>0</v>
      </c>
      <c r="N34" s="21">
        <v>0</v>
      </c>
      <c r="O34" s="7">
        <v>20200306</v>
      </c>
    </row>
    <row r="35" ht="30" customHeight="1" spans="1:15">
      <c r="A35" s="7">
        <v>5</v>
      </c>
      <c r="B35" s="7">
        <v>20200211</v>
      </c>
      <c r="C35" s="9" t="s">
        <v>64</v>
      </c>
      <c r="D35" s="9" t="s">
        <v>65</v>
      </c>
      <c r="E35" s="7" t="s">
        <v>66</v>
      </c>
      <c r="F35" s="9"/>
      <c r="G35" s="7">
        <v>700</v>
      </c>
      <c r="H35" s="7">
        <v>29.679</v>
      </c>
      <c r="I35" s="24">
        <f>SUM(G35*H35)</f>
        <v>20775.3</v>
      </c>
      <c r="J35" s="7">
        <v>68</v>
      </c>
      <c r="K35" s="23">
        <f t="shared" ref="K35:K46" si="3">SUM(29.679*J35)</f>
        <v>2018.172</v>
      </c>
      <c r="L35" s="9" t="s">
        <v>37</v>
      </c>
      <c r="M35" s="21">
        <f>SUM(G35-J35)</f>
        <v>632</v>
      </c>
      <c r="N35" s="22">
        <f>SUM(I35-K35)</f>
        <v>18757.128</v>
      </c>
      <c r="O35" s="7">
        <v>20200215</v>
      </c>
    </row>
    <row r="36" ht="30" customHeight="1" spans="1:15">
      <c r="A36" s="7"/>
      <c r="B36" s="7"/>
      <c r="C36" s="9"/>
      <c r="D36" s="9"/>
      <c r="E36" s="7"/>
      <c r="F36" s="9"/>
      <c r="G36" s="7"/>
      <c r="H36" s="7"/>
      <c r="I36" s="25"/>
      <c r="J36" s="7">
        <v>17</v>
      </c>
      <c r="K36" s="23">
        <f t="shared" si="3"/>
        <v>504.543</v>
      </c>
      <c r="L36" s="9" t="s">
        <v>67</v>
      </c>
      <c r="M36" s="21">
        <f>SUM(M35-J36)</f>
        <v>615</v>
      </c>
      <c r="N36" s="22">
        <f>SUM(N35-K36)</f>
        <v>18252.585</v>
      </c>
      <c r="O36" s="7">
        <v>20200220</v>
      </c>
    </row>
    <row r="37" ht="30" customHeight="1" spans="1:15">
      <c r="A37" s="7"/>
      <c r="B37" s="7"/>
      <c r="C37" s="9"/>
      <c r="D37" s="9"/>
      <c r="E37" s="7"/>
      <c r="F37" s="9"/>
      <c r="G37" s="7"/>
      <c r="H37" s="7"/>
      <c r="I37" s="25"/>
      <c r="J37" s="7">
        <f>17+19</f>
        <v>36</v>
      </c>
      <c r="K37" s="23">
        <f t="shared" si="3"/>
        <v>1068.444</v>
      </c>
      <c r="L37" s="9" t="s">
        <v>43</v>
      </c>
      <c r="M37" s="21">
        <f t="shared" ref="M37:M46" si="4">SUM(M36-J37)</f>
        <v>579</v>
      </c>
      <c r="N37" s="22">
        <f>SUM(N36-K37)</f>
        <v>17184.141</v>
      </c>
      <c r="O37" s="8" t="s">
        <v>68</v>
      </c>
    </row>
    <row r="38" ht="30" customHeight="1" spans="1:15">
      <c r="A38" s="7"/>
      <c r="B38" s="7"/>
      <c r="C38" s="9"/>
      <c r="D38" s="9"/>
      <c r="E38" s="7"/>
      <c r="F38" s="9"/>
      <c r="G38" s="7"/>
      <c r="H38" s="7"/>
      <c r="I38" s="25"/>
      <c r="J38" s="7">
        <v>20</v>
      </c>
      <c r="K38" s="23">
        <f t="shared" si="3"/>
        <v>593.58</v>
      </c>
      <c r="L38" s="9" t="s">
        <v>42</v>
      </c>
      <c r="M38" s="21">
        <f t="shared" si="4"/>
        <v>559</v>
      </c>
      <c r="N38" s="22">
        <f>SUM(N37-K38)</f>
        <v>16590.561</v>
      </c>
      <c r="O38" s="8" t="s">
        <v>69</v>
      </c>
    </row>
    <row r="39" ht="30" customHeight="1" spans="1:15">
      <c r="A39" s="7"/>
      <c r="B39" s="7"/>
      <c r="C39" s="9"/>
      <c r="D39" s="9"/>
      <c r="E39" s="7"/>
      <c r="F39" s="9"/>
      <c r="G39" s="7"/>
      <c r="H39" s="7"/>
      <c r="I39" s="25"/>
      <c r="J39" s="7">
        <v>17</v>
      </c>
      <c r="K39" s="23">
        <f t="shared" si="3"/>
        <v>504.543</v>
      </c>
      <c r="L39" s="9" t="s">
        <v>70</v>
      </c>
      <c r="M39" s="21">
        <f t="shared" si="4"/>
        <v>542</v>
      </c>
      <c r="N39" s="22">
        <f>SUM(N38-K39)</f>
        <v>16086.018</v>
      </c>
      <c r="O39" s="7">
        <v>20200220</v>
      </c>
    </row>
    <row r="40" ht="30" customHeight="1" spans="1:15">
      <c r="A40" s="7"/>
      <c r="B40" s="7"/>
      <c r="C40" s="9"/>
      <c r="D40" s="9"/>
      <c r="E40" s="7"/>
      <c r="F40" s="9"/>
      <c r="G40" s="7"/>
      <c r="H40" s="7"/>
      <c r="I40" s="25"/>
      <c r="J40" s="7">
        <v>36</v>
      </c>
      <c r="K40" s="23">
        <f t="shared" si="3"/>
        <v>1068.444</v>
      </c>
      <c r="L40" s="9" t="s">
        <v>71</v>
      </c>
      <c r="M40" s="21">
        <f t="shared" si="4"/>
        <v>506</v>
      </c>
      <c r="N40" s="22">
        <f t="shared" ref="N40:N46" si="5">SUM(N39-K40)</f>
        <v>15017.574</v>
      </c>
      <c r="O40" s="7">
        <v>20200301</v>
      </c>
    </row>
    <row r="41" ht="30" customHeight="1" spans="1:15">
      <c r="A41" s="7"/>
      <c r="B41" s="7"/>
      <c r="C41" s="9"/>
      <c r="D41" s="9"/>
      <c r="E41" s="7"/>
      <c r="F41" s="9"/>
      <c r="G41" s="7"/>
      <c r="H41" s="7"/>
      <c r="I41" s="25"/>
      <c r="J41" s="7">
        <v>6</v>
      </c>
      <c r="K41" s="23">
        <f t="shared" si="3"/>
        <v>178.074</v>
      </c>
      <c r="L41" s="9" t="s">
        <v>72</v>
      </c>
      <c r="M41" s="21">
        <f t="shared" si="4"/>
        <v>500</v>
      </c>
      <c r="N41" s="22">
        <f t="shared" si="5"/>
        <v>14839.5</v>
      </c>
      <c r="O41" s="7">
        <v>20200312</v>
      </c>
    </row>
    <row r="42" ht="30" customHeight="1" spans="1:15">
      <c r="A42" s="7"/>
      <c r="B42" s="7"/>
      <c r="C42" s="9"/>
      <c r="D42" s="9"/>
      <c r="E42" s="7"/>
      <c r="F42" s="9"/>
      <c r="G42" s="7"/>
      <c r="H42" s="7"/>
      <c r="I42" s="25"/>
      <c r="J42" s="7">
        <v>36</v>
      </c>
      <c r="K42" s="23">
        <f t="shared" si="3"/>
        <v>1068.444</v>
      </c>
      <c r="L42" s="9" t="s">
        <v>30</v>
      </c>
      <c r="M42" s="21">
        <f t="shared" si="4"/>
        <v>464</v>
      </c>
      <c r="N42" s="22">
        <f t="shared" si="5"/>
        <v>13771.056</v>
      </c>
      <c r="O42" s="7">
        <v>20200313</v>
      </c>
    </row>
    <row r="43" ht="30" customHeight="1" spans="1:15">
      <c r="A43" s="7"/>
      <c r="B43" s="7"/>
      <c r="C43" s="9"/>
      <c r="D43" s="9"/>
      <c r="E43" s="7"/>
      <c r="F43" s="9"/>
      <c r="G43" s="7"/>
      <c r="H43" s="7"/>
      <c r="I43" s="25"/>
      <c r="J43" s="7">
        <v>212</v>
      </c>
      <c r="K43" s="23">
        <f t="shared" si="3"/>
        <v>6291.948</v>
      </c>
      <c r="L43" s="9" t="s">
        <v>32</v>
      </c>
      <c r="M43" s="21">
        <f t="shared" si="4"/>
        <v>252</v>
      </c>
      <c r="N43" s="22">
        <f t="shared" si="5"/>
        <v>7479.108</v>
      </c>
      <c r="O43" s="7">
        <v>20200313</v>
      </c>
    </row>
    <row r="44" ht="30" customHeight="1" spans="1:15">
      <c r="A44" s="7"/>
      <c r="B44" s="7"/>
      <c r="C44" s="9"/>
      <c r="D44" s="9"/>
      <c r="E44" s="7"/>
      <c r="F44" s="9"/>
      <c r="G44" s="7"/>
      <c r="H44" s="7"/>
      <c r="I44" s="25"/>
      <c r="J44" s="7">
        <v>28</v>
      </c>
      <c r="K44" s="23">
        <f t="shared" si="3"/>
        <v>831.012</v>
      </c>
      <c r="L44" s="9" t="s">
        <v>73</v>
      </c>
      <c r="M44" s="21">
        <f t="shared" si="4"/>
        <v>224</v>
      </c>
      <c r="N44" s="22">
        <f t="shared" si="5"/>
        <v>6648.096</v>
      </c>
      <c r="O44" s="7">
        <v>20200318</v>
      </c>
    </row>
    <row r="45" ht="30" customHeight="1" spans="1:15">
      <c r="A45" s="7"/>
      <c r="B45" s="7"/>
      <c r="C45" s="9"/>
      <c r="D45" s="9"/>
      <c r="E45" s="7"/>
      <c r="F45" s="9"/>
      <c r="G45" s="7"/>
      <c r="H45" s="7"/>
      <c r="I45" s="25"/>
      <c r="J45" s="7">
        <v>56</v>
      </c>
      <c r="K45" s="23">
        <f t="shared" si="3"/>
        <v>1662.024</v>
      </c>
      <c r="L45" s="9" t="s">
        <v>74</v>
      </c>
      <c r="M45" s="21">
        <f t="shared" si="4"/>
        <v>168</v>
      </c>
      <c r="N45" s="22">
        <f t="shared" si="5"/>
        <v>4986.072</v>
      </c>
      <c r="O45" s="7">
        <v>20200319</v>
      </c>
    </row>
    <row r="46" ht="30" customHeight="1" spans="1:15">
      <c r="A46" s="7"/>
      <c r="B46" s="7"/>
      <c r="C46" s="9"/>
      <c r="D46" s="9"/>
      <c r="E46" s="7"/>
      <c r="F46" s="9"/>
      <c r="G46" s="7"/>
      <c r="H46" s="7"/>
      <c r="I46" s="26"/>
      <c r="J46" s="7">
        <v>168</v>
      </c>
      <c r="K46" s="23">
        <f t="shared" si="3"/>
        <v>4986.072</v>
      </c>
      <c r="L46" s="9" t="s">
        <v>32</v>
      </c>
      <c r="M46" s="21">
        <f t="shared" si="4"/>
        <v>0</v>
      </c>
      <c r="N46" s="22">
        <f t="shared" si="5"/>
        <v>0</v>
      </c>
      <c r="O46" s="7">
        <v>20200319</v>
      </c>
    </row>
    <row r="47" customFormat="1" ht="27" customHeight="1" spans="1:15">
      <c r="A47" s="10">
        <v>6</v>
      </c>
      <c r="B47" s="10">
        <v>20200220</v>
      </c>
      <c r="C47" s="11" t="s">
        <v>75</v>
      </c>
      <c r="D47" s="11" t="s">
        <v>76</v>
      </c>
      <c r="E47" s="10" t="s">
        <v>77</v>
      </c>
      <c r="F47" s="12" t="s">
        <v>78</v>
      </c>
      <c r="G47" s="10">
        <v>100</v>
      </c>
      <c r="H47" s="10">
        <v>42</v>
      </c>
      <c r="I47" s="10">
        <f>SUM(G47*H47)</f>
        <v>4200</v>
      </c>
      <c r="J47" s="7">
        <v>8</v>
      </c>
      <c r="K47" s="7">
        <f t="shared" ref="K47:K53" si="6">SUM(42*J47)</f>
        <v>336</v>
      </c>
      <c r="L47" s="9" t="s">
        <v>43</v>
      </c>
      <c r="M47" s="21">
        <f>SUM(G47-J47)</f>
        <v>92</v>
      </c>
      <c r="N47" s="21">
        <f>SUM(I47-K47)</f>
        <v>3864</v>
      </c>
      <c r="O47" s="8" t="s">
        <v>79</v>
      </c>
    </row>
    <row r="48" customFormat="1" ht="27" customHeight="1" spans="1:15">
      <c r="A48" s="13"/>
      <c r="B48" s="13"/>
      <c r="C48" s="14"/>
      <c r="D48" s="14"/>
      <c r="E48" s="13"/>
      <c r="F48" s="15"/>
      <c r="G48" s="13"/>
      <c r="H48" s="13"/>
      <c r="I48" s="13"/>
      <c r="J48" s="7">
        <v>14</v>
      </c>
      <c r="K48" s="7">
        <f t="shared" si="6"/>
        <v>588</v>
      </c>
      <c r="L48" s="9" t="s">
        <v>42</v>
      </c>
      <c r="M48" s="21">
        <f t="shared" ref="M48:M53" si="7">SUM(M47-J48)</f>
        <v>78</v>
      </c>
      <c r="N48" s="21">
        <f t="shared" ref="N48:N53" si="8">SUM(N47-K48)</f>
        <v>3276</v>
      </c>
      <c r="O48" s="8" t="s">
        <v>79</v>
      </c>
    </row>
    <row r="49" customFormat="1" ht="27" customHeight="1" spans="1:15">
      <c r="A49" s="13"/>
      <c r="B49" s="13"/>
      <c r="C49" s="14"/>
      <c r="D49" s="14"/>
      <c r="E49" s="13"/>
      <c r="F49" s="15"/>
      <c r="G49" s="13"/>
      <c r="H49" s="13"/>
      <c r="I49" s="13"/>
      <c r="J49" s="7">
        <v>5</v>
      </c>
      <c r="K49" s="7">
        <f t="shared" si="6"/>
        <v>210</v>
      </c>
      <c r="L49" s="9" t="s">
        <v>70</v>
      </c>
      <c r="M49" s="21">
        <f t="shared" si="7"/>
        <v>73</v>
      </c>
      <c r="N49" s="21">
        <f t="shared" si="8"/>
        <v>3066</v>
      </c>
      <c r="O49" s="7">
        <v>20200220</v>
      </c>
    </row>
    <row r="50" customFormat="1" ht="27" customHeight="1" spans="1:15">
      <c r="A50" s="13"/>
      <c r="B50" s="13"/>
      <c r="C50" s="14"/>
      <c r="D50" s="14"/>
      <c r="E50" s="13"/>
      <c r="F50" s="15"/>
      <c r="G50" s="13"/>
      <c r="H50" s="13"/>
      <c r="I50" s="13"/>
      <c r="J50" s="7">
        <v>22</v>
      </c>
      <c r="K50" s="7">
        <f t="shared" si="6"/>
        <v>924</v>
      </c>
      <c r="L50" s="9" t="s">
        <v>37</v>
      </c>
      <c r="M50" s="21">
        <f t="shared" si="7"/>
        <v>51</v>
      </c>
      <c r="N50" s="21">
        <f t="shared" si="8"/>
        <v>2142</v>
      </c>
      <c r="O50" s="7">
        <v>20200221</v>
      </c>
    </row>
    <row r="51" customFormat="1" ht="27" customHeight="1" spans="1:15">
      <c r="A51" s="13"/>
      <c r="B51" s="13"/>
      <c r="C51" s="14"/>
      <c r="D51" s="14"/>
      <c r="E51" s="13"/>
      <c r="F51" s="15"/>
      <c r="G51" s="13"/>
      <c r="H51" s="13"/>
      <c r="I51" s="13"/>
      <c r="J51" s="7">
        <v>10</v>
      </c>
      <c r="K51" s="7">
        <f t="shared" si="6"/>
        <v>420</v>
      </c>
      <c r="L51" s="9" t="s">
        <v>67</v>
      </c>
      <c r="M51" s="21">
        <f t="shared" si="7"/>
        <v>41</v>
      </c>
      <c r="N51" s="21">
        <f t="shared" si="8"/>
        <v>1722</v>
      </c>
      <c r="O51" s="7">
        <v>20200220</v>
      </c>
    </row>
    <row r="52" customFormat="1" ht="27" customHeight="1" spans="1:15">
      <c r="A52" s="13"/>
      <c r="B52" s="13"/>
      <c r="C52" s="14"/>
      <c r="D52" s="14"/>
      <c r="E52" s="13"/>
      <c r="F52" s="15"/>
      <c r="G52" s="13"/>
      <c r="H52" s="13"/>
      <c r="I52" s="13"/>
      <c r="J52" s="7">
        <v>6</v>
      </c>
      <c r="K52" s="7">
        <f t="shared" si="6"/>
        <v>252</v>
      </c>
      <c r="L52" s="9" t="s">
        <v>72</v>
      </c>
      <c r="M52" s="21">
        <f t="shared" si="7"/>
        <v>35</v>
      </c>
      <c r="N52" s="21">
        <f t="shared" si="8"/>
        <v>1470</v>
      </c>
      <c r="O52" s="7">
        <v>20200312</v>
      </c>
    </row>
    <row r="53" customFormat="1" ht="27" customHeight="1" spans="1:15">
      <c r="A53" s="17"/>
      <c r="B53" s="17"/>
      <c r="C53" s="18"/>
      <c r="D53" s="18"/>
      <c r="E53" s="17"/>
      <c r="F53" s="19"/>
      <c r="G53" s="17"/>
      <c r="H53" s="17"/>
      <c r="I53" s="17"/>
      <c r="J53" s="7">
        <v>35</v>
      </c>
      <c r="K53" s="7">
        <f t="shared" si="6"/>
        <v>1470</v>
      </c>
      <c r="L53" s="9" t="s">
        <v>32</v>
      </c>
      <c r="M53" s="21">
        <f t="shared" si="7"/>
        <v>0</v>
      </c>
      <c r="N53" s="21">
        <f t="shared" si="8"/>
        <v>0</v>
      </c>
      <c r="O53" s="7">
        <v>20200313</v>
      </c>
    </row>
    <row r="54" customFormat="1" ht="39" customHeight="1" spans="1:15">
      <c r="A54" s="10">
        <v>7</v>
      </c>
      <c r="B54" s="10">
        <v>20200220</v>
      </c>
      <c r="C54" s="11" t="s">
        <v>80</v>
      </c>
      <c r="D54" s="11" t="s">
        <v>81</v>
      </c>
      <c r="E54" s="10" t="s">
        <v>60</v>
      </c>
      <c r="F54" s="12" t="s">
        <v>82</v>
      </c>
      <c r="G54" s="10">
        <v>100</v>
      </c>
      <c r="H54" s="10">
        <v>35</v>
      </c>
      <c r="I54" s="10">
        <f>SUM(G54*H54)</f>
        <v>3500</v>
      </c>
      <c r="J54" s="7">
        <v>7</v>
      </c>
      <c r="K54" s="7">
        <f t="shared" ref="K54:K66" si="9">SUM(35*J54)</f>
        <v>245</v>
      </c>
      <c r="L54" s="9" t="s">
        <v>83</v>
      </c>
      <c r="M54" s="21">
        <f>SUM(G54-J54)</f>
        <v>93</v>
      </c>
      <c r="N54" s="21">
        <f>SUM(I54-K54)</f>
        <v>3255</v>
      </c>
      <c r="O54" s="7">
        <v>202000302</v>
      </c>
    </row>
    <row r="55" customFormat="1" ht="39" customHeight="1" spans="1:15">
      <c r="A55" s="13"/>
      <c r="B55" s="13"/>
      <c r="C55" s="14"/>
      <c r="D55" s="14"/>
      <c r="E55" s="13"/>
      <c r="F55" s="15"/>
      <c r="G55" s="13"/>
      <c r="H55" s="13"/>
      <c r="I55" s="13"/>
      <c r="J55" s="7">
        <v>11</v>
      </c>
      <c r="K55" s="7">
        <f t="shared" si="9"/>
        <v>385</v>
      </c>
      <c r="L55" s="9" t="s">
        <v>84</v>
      </c>
      <c r="M55" s="21">
        <f t="shared" ref="M55:M66" si="10">SUM(M54-J55)</f>
        <v>82</v>
      </c>
      <c r="N55" s="21">
        <f>SUM(N54-K55)</f>
        <v>2870</v>
      </c>
      <c r="O55" s="7">
        <v>20200304</v>
      </c>
    </row>
    <row r="56" customFormat="1" ht="39" customHeight="1" spans="1:15">
      <c r="A56" s="13"/>
      <c r="B56" s="13"/>
      <c r="C56" s="14"/>
      <c r="D56" s="14"/>
      <c r="E56" s="13"/>
      <c r="F56" s="15"/>
      <c r="G56" s="13"/>
      <c r="H56" s="13"/>
      <c r="I56" s="13"/>
      <c r="J56" s="7">
        <v>10</v>
      </c>
      <c r="K56" s="7">
        <f t="shared" si="9"/>
        <v>350</v>
      </c>
      <c r="L56" s="9" t="s">
        <v>85</v>
      </c>
      <c r="M56" s="21">
        <f t="shared" si="10"/>
        <v>72</v>
      </c>
      <c r="N56" s="21">
        <f t="shared" ref="N56:N66" si="11">SUM(N55-K56)</f>
        <v>2520</v>
      </c>
      <c r="O56" s="7">
        <v>20200225</v>
      </c>
    </row>
    <row r="57" customFormat="1" ht="39" customHeight="1" spans="1:15">
      <c r="A57" s="13"/>
      <c r="B57" s="13"/>
      <c r="C57" s="14"/>
      <c r="D57" s="14"/>
      <c r="E57" s="13"/>
      <c r="F57" s="15"/>
      <c r="G57" s="13"/>
      <c r="H57" s="13"/>
      <c r="I57" s="13"/>
      <c r="J57" s="7">
        <v>10</v>
      </c>
      <c r="K57" s="7">
        <f t="shared" si="9"/>
        <v>350</v>
      </c>
      <c r="L57" s="9" t="s">
        <v>54</v>
      </c>
      <c r="M57" s="21">
        <f t="shared" si="10"/>
        <v>62</v>
      </c>
      <c r="N57" s="21">
        <f t="shared" si="11"/>
        <v>2170</v>
      </c>
      <c r="O57" s="7">
        <v>20200224</v>
      </c>
    </row>
    <row r="58" customFormat="1" ht="39" customHeight="1" spans="1:15">
      <c r="A58" s="13"/>
      <c r="B58" s="13"/>
      <c r="C58" s="14"/>
      <c r="D58" s="14"/>
      <c r="E58" s="13"/>
      <c r="F58" s="15"/>
      <c r="G58" s="13"/>
      <c r="H58" s="13"/>
      <c r="I58" s="13"/>
      <c r="J58" s="7">
        <v>12</v>
      </c>
      <c r="K58" s="7">
        <f t="shared" si="9"/>
        <v>420</v>
      </c>
      <c r="L58" s="9" t="s">
        <v>86</v>
      </c>
      <c r="M58" s="21">
        <f t="shared" si="10"/>
        <v>50</v>
      </c>
      <c r="N58" s="21">
        <f t="shared" si="11"/>
        <v>1750</v>
      </c>
      <c r="O58" s="7">
        <v>20200309</v>
      </c>
    </row>
    <row r="59" customFormat="1" ht="39" customHeight="1" spans="1:15">
      <c r="A59" s="13"/>
      <c r="B59" s="13"/>
      <c r="C59" s="14"/>
      <c r="D59" s="14"/>
      <c r="E59" s="13"/>
      <c r="F59" s="15"/>
      <c r="G59" s="13"/>
      <c r="H59" s="13"/>
      <c r="I59" s="13"/>
      <c r="J59" s="7">
        <v>2</v>
      </c>
      <c r="K59" s="7">
        <f t="shared" si="9"/>
        <v>70</v>
      </c>
      <c r="L59" s="9" t="s">
        <v>87</v>
      </c>
      <c r="M59" s="21">
        <f t="shared" si="10"/>
        <v>48</v>
      </c>
      <c r="N59" s="21">
        <f t="shared" si="11"/>
        <v>1680</v>
      </c>
      <c r="O59" s="7">
        <v>20200309</v>
      </c>
    </row>
    <row r="60" customFormat="1" ht="39" customHeight="1" spans="1:15">
      <c r="A60" s="13"/>
      <c r="B60" s="13"/>
      <c r="C60" s="14"/>
      <c r="D60" s="14"/>
      <c r="E60" s="13"/>
      <c r="F60" s="15"/>
      <c r="G60" s="13"/>
      <c r="H60" s="13"/>
      <c r="I60" s="13"/>
      <c r="J60" s="7">
        <v>6</v>
      </c>
      <c r="K60" s="7">
        <f t="shared" si="9"/>
        <v>210</v>
      </c>
      <c r="L60" s="9" t="s">
        <v>72</v>
      </c>
      <c r="M60" s="21">
        <f t="shared" si="10"/>
        <v>42</v>
      </c>
      <c r="N60" s="21">
        <f t="shared" si="11"/>
        <v>1470</v>
      </c>
      <c r="O60" s="7">
        <v>20200312</v>
      </c>
    </row>
    <row r="61" customFormat="1" ht="39" customHeight="1" spans="1:15">
      <c r="A61" s="13"/>
      <c r="B61" s="13"/>
      <c r="C61" s="14"/>
      <c r="D61" s="14"/>
      <c r="E61" s="13"/>
      <c r="F61" s="15"/>
      <c r="G61" s="13"/>
      <c r="H61" s="13"/>
      <c r="I61" s="13"/>
      <c r="J61" s="7">
        <v>10</v>
      </c>
      <c r="K61" s="7">
        <f t="shared" si="9"/>
        <v>350</v>
      </c>
      <c r="L61" s="9" t="s">
        <v>88</v>
      </c>
      <c r="M61" s="21">
        <f t="shared" si="10"/>
        <v>32</v>
      </c>
      <c r="N61" s="21">
        <f t="shared" si="11"/>
        <v>1120</v>
      </c>
      <c r="O61" s="7">
        <v>20200312</v>
      </c>
    </row>
    <row r="62" customFormat="1" ht="39" customHeight="1" spans="1:15">
      <c r="A62" s="13"/>
      <c r="B62" s="13"/>
      <c r="C62" s="14"/>
      <c r="D62" s="14"/>
      <c r="E62" s="13"/>
      <c r="F62" s="15"/>
      <c r="G62" s="13"/>
      <c r="H62" s="13"/>
      <c r="I62" s="13"/>
      <c r="J62" s="7">
        <v>10</v>
      </c>
      <c r="K62" s="7">
        <f t="shared" si="9"/>
        <v>350</v>
      </c>
      <c r="L62" s="9" t="s">
        <v>30</v>
      </c>
      <c r="M62" s="21">
        <f t="shared" si="10"/>
        <v>22</v>
      </c>
      <c r="N62" s="21">
        <f t="shared" si="11"/>
        <v>770</v>
      </c>
      <c r="O62" s="7">
        <v>20200313</v>
      </c>
    </row>
    <row r="63" customFormat="1" ht="39" customHeight="1" spans="1:15">
      <c r="A63" s="13"/>
      <c r="B63" s="13"/>
      <c r="C63" s="14"/>
      <c r="D63" s="14"/>
      <c r="E63" s="13"/>
      <c r="F63" s="15"/>
      <c r="G63" s="13"/>
      <c r="H63" s="13"/>
      <c r="I63" s="13"/>
      <c r="J63" s="7">
        <v>5</v>
      </c>
      <c r="K63" s="7">
        <f t="shared" si="9"/>
        <v>175</v>
      </c>
      <c r="L63" s="9" t="s">
        <v>83</v>
      </c>
      <c r="M63" s="21">
        <f t="shared" si="10"/>
        <v>17</v>
      </c>
      <c r="N63" s="21">
        <f t="shared" si="11"/>
        <v>595</v>
      </c>
      <c r="O63" s="7">
        <v>20200318</v>
      </c>
    </row>
    <row r="64" customFormat="1" ht="39" customHeight="1" spans="1:15">
      <c r="A64" s="13"/>
      <c r="B64" s="13"/>
      <c r="C64" s="14"/>
      <c r="D64" s="14"/>
      <c r="E64" s="13"/>
      <c r="F64" s="15"/>
      <c r="G64" s="13"/>
      <c r="H64" s="13"/>
      <c r="I64" s="13"/>
      <c r="J64" s="7">
        <v>5</v>
      </c>
      <c r="K64" s="7">
        <f t="shared" si="9"/>
        <v>175</v>
      </c>
      <c r="L64" s="9" t="s">
        <v>89</v>
      </c>
      <c r="M64" s="21">
        <f t="shared" si="10"/>
        <v>12</v>
      </c>
      <c r="N64" s="21">
        <f t="shared" si="11"/>
        <v>420</v>
      </c>
      <c r="O64" s="7">
        <v>20200319</v>
      </c>
    </row>
    <row r="65" customFormat="1" ht="39" customHeight="1" spans="1:15">
      <c r="A65" s="13"/>
      <c r="B65" s="13"/>
      <c r="C65" s="14"/>
      <c r="D65" s="14"/>
      <c r="E65" s="13"/>
      <c r="F65" s="15"/>
      <c r="G65" s="13"/>
      <c r="H65" s="13"/>
      <c r="I65" s="13"/>
      <c r="J65" s="7">
        <v>10</v>
      </c>
      <c r="K65" s="7">
        <f t="shared" si="9"/>
        <v>350</v>
      </c>
      <c r="L65" s="9" t="s">
        <v>90</v>
      </c>
      <c r="M65" s="21">
        <f t="shared" si="10"/>
        <v>2</v>
      </c>
      <c r="N65" s="21">
        <f t="shared" si="11"/>
        <v>70</v>
      </c>
      <c r="O65" s="7">
        <v>20200320</v>
      </c>
    </row>
    <row r="66" customFormat="1" ht="39" customHeight="1" spans="1:15">
      <c r="A66" s="13"/>
      <c r="B66" s="13"/>
      <c r="C66" s="14"/>
      <c r="D66" s="14"/>
      <c r="E66" s="13"/>
      <c r="F66" s="15"/>
      <c r="G66" s="13"/>
      <c r="H66" s="13"/>
      <c r="I66" s="13"/>
      <c r="J66" s="7">
        <v>2</v>
      </c>
      <c r="K66" s="7">
        <f t="shared" si="9"/>
        <v>70</v>
      </c>
      <c r="L66" s="9" t="s">
        <v>91</v>
      </c>
      <c r="M66" s="21">
        <f t="shared" si="10"/>
        <v>0</v>
      </c>
      <c r="N66" s="21">
        <f t="shared" si="11"/>
        <v>0</v>
      </c>
      <c r="O66" s="7">
        <v>20200321</v>
      </c>
    </row>
    <row r="67" customFormat="1" ht="39" customHeight="1" spans="1:15">
      <c r="A67" s="13"/>
      <c r="B67" s="13"/>
      <c r="C67" s="14"/>
      <c r="D67" s="14"/>
      <c r="E67" s="13"/>
      <c r="F67" s="15"/>
      <c r="G67" s="13"/>
      <c r="H67" s="13"/>
      <c r="I67" s="13"/>
      <c r="J67" s="7"/>
      <c r="K67" s="7"/>
      <c r="L67" s="9"/>
      <c r="M67" s="21"/>
      <c r="N67" s="21"/>
      <c r="O67" s="7"/>
    </row>
    <row r="68" customFormat="1" ht="25" customHeight="1" spans="1:15">
      <c r="A68" s="10">
        <v>8</v>
      </c>
      <c r="B68" s="10">
        <v>20200225</v>
      </c>
      <c r="C68" s="11" t="s">
        <v>92</v>
      </c>
      <c r="D68" s="11" t="s">
        <v>18</v>
      </c>
      <c r="E68" s="10" t="s">
        <v>35</v>
      </c>
      <c r="F68" s="12" t="s">
        <v>93</v>
      </c>
      <c r="G68" s="10">
        <v>1700</v>
      </c>
      <c r="H68" s="10">
        <v>39.9</v>
      </c>
      <c r="I68" s="10">
        <f>SUM(G68*H68)</f>
        <v>67830</v>
      </c>
      <c r="J68" s="7">
        <v>102</v>
      </c>
      <c r="K68" s="23">
        <f t="shared" ref="K68:K93" si="12">SUM(39.9*J68)</f>
        <v>4069.8</v>
      </c>
      <c r="L68" s="9" t="s">
        <v>32</v>
      </c>
      <c r="M68" s="21">
        <f>SUM(G68-J68)</f>
        <v>1598</v>
      </c>
      <c r="N68" s="22">
        <f>SUM(I68-K68)</f>
        <v>63760.2</v>
      </c>
      <c r="O68" s="7">
        <v>20200226</v>
      </c>
    </row>
    <row r="69" customFormat="1" ht="25" customHeight="1" spans="1:15">
      <c r="A69" s="13"/>
      <c r="B69" s="13"/>
      <c r="C69" s="14"/>
      <c r="D69" s="14"/>
      <c r="E69" s="13"/>
      <c r="F69" s="15"/>
      <c r="G69" s="13"/>
      <c r="H69" s="13"/>
      <c r="I69" s="13"/>
      <c r="J69" s="7">
        <v>68</v>
      </c>
      <c r="K69" s="23">
        <f t="shared" si="12"/>
        <v>2713.2</v>
      </c>
      <c r="L69" s="9" t="s">
        <v>94</v>
      </c>
      <c r="M69" s="21">
        <f t="shared" ref="M68:M93" si="13">SUM(M68-J69)</f>
        <v>1530</v>
      </c>
      <c r="N69" s="22">
        <f>SUM(N68-K69)</f>
        <v>61047</v>
      </c>
      <c r="O69" s="9" t="s">
        <v>95</v>
      </c>
    </row>
    <row r="70" customFormat="1" ht="25" customHeight="1" spans="1:15">
      <c r="A70" s="13"/>
      <c r="B70" s="13"/>
      <c r="C70" s="14"/>
      <c r="D70" s="14"/>
      <c r="E70" s="13"/>
      <c r="F70" s="15"/>
      <c r="G70" s="13"/>
      <c r="H70" s="13"/>
      <c r="I70" s="13"/>
      <c r="J70" s="7">
        <v>34</v>
      </c>
      <c r="K70" s="23">
        <f t="shared" si="12"/>
        <v>1356.6</v>
      </c>
      <c r="L70" s="9" t="s">
        <v>88</v>
      </c>
      <c r="M70" s="21">
        <f t="shared" si="13"/>
        <v>1496</v>
      </c>
      <c r="N70" s="22">
        <f>SUM(N69-K70)</f>
        <v>59690.4</v>
      </c>
      <c r="O70" s="7">
        <v>20200226</v>
      </c>
    </row>
    <row r="71" customFormat="1" ht="25" customHeight="1" spans="1:15">
      <c r="A71" s="13"/>
      <c r="B71" s="13"/>
      <c r="C71" s="14"/>
      <c r="D71" s="14"/>
      <c r="E71" s="13"/>
      <c r="F71" s="15"/>
      <c r="G71" s="13"/>
      <c r="H71" s="13"/>
      <c r="I71" s="13"/>
      <c r="J71" s="7">
        <v>34</v>
      </c>
      <c r="K71" s="23">
        <f t="shared" si="12"/>
        <v>1356.6</v>
      </c>
      <c r="L71" s="9" t="s">
        <v>96</v>
      </c>
      <c r="M71" s="21">
        <f t="shared" si="13"/>
        <v>1462</v>
      </c>
      <c r="N71" s="22">
        <f>SUM(N70-K71)</f>
        <v>58333.8</v>
      </c>
      <c r="O71" s="7">
        <v>20200226</v>
      </c>
    </row>
    <row r="72" customFormat="1" ht="25" customHeight="1" spans="1:15">
      <c r="A72" s="13"/>
      <c r="B72" s="13"/>
      <c r="C72" s="14"/>
      <c r="D72" s="14"/>
      <c r="E72" s="13"/>
      <c r="F72" s="15"/>
      <c r="G72" s="13"/>
      <c r="H72" s="13"/>
      <c r="I72" s="13"/>
      <c r="J72" s="7">
        <v>34</v>
      </c>
      <c r="K72" s="23">
        <f t="shared" si="12"/>
        <v>1356.6</v>
      </c>
      <c r="L72" s="9" t="s">
        <v>97</v>
      </c>
      <c r="M72" s="21">
        <f t="shared" si="13"/>
        <v>1428</v>
      </c>
      <c r="N72" s="22">
        <f>SUM(N71-K72)</f>
        <v>56977.2</v>
      </c>
      <c r="O72" s="7">
        <v>20200226</v>
      </c>
    </row>
    <row r="73" customFormat="1" ht="25" customHeight="1" spans="1:15">
      <c r="A73" s="13"/>
      <c r="B73" s="13"/>
      <c r="C73" s="14"/>
      <c r="D73" s="14"/>
      <c r="E73" s="13"/>
      <c r="F73" s="15"/>
      <c r="G73" s="13"/>
      <c r="H73" s="13"/>
      <c r="I73" s="13"/>
      <c r="J73" s="7">
        <v>34</v>
      </c>
      <c r="K73" s="23">
        <f t="shared" si="12"/>
        <v>1356.6</v>
      </c>
      <c r="L73" s="9" t="s">
        <v>98</v>
      </c>
      <c r="M73" s="21">
        <f t="shared" si="13"/>
        <v>1394</v>
      </c>
      <c r="N73" s="22">
        <f t="shared" ref="N73:N110" si="14">SUM(N72-K73)</f>
        <v>55620.6</v>
      </c>
      <c r="O73" s="7">
        <v>20200227</v>
      </c>
    </row>
    <row r="74" customFormat="1" ht="25" customHeight="1" spans="1:15">
      <c r="A74" s="13"/>
      <c r="B74" s="13"/>
      <c r="C74" s="14"/>
      <c r="D74" s="14"/>
      <c r="E74" s="13"/>
      <c r="F74" s="15"/>
      <c r="G74" s="13"/>
      <c r="H74" s="13"/>
      <c r="I74" s="13"/>
      <c r="J74" s="7">
        <v>34</v>
      </c>
      <c r="K74" s="23">
        <f t="shared" si="12"/>
        <v>1356.6</v>
      </c>
      <c r="L74" s="9" t="s">
        <v>99</v>
      </c>
      <c r="M74" s="21">
        <f t="shared" si="13"/>
        <v>1360</v>
      </c>
      <c r="N74" s="22">
        <f t="shared" si="14"/>
        <v>54264</v>
      </c>
      <c r="O74" s="7">
        <v>20200227</v>
      </c>
    </row>
    <row r="75" customFormat="1" ht="25" customHeight="1" spans="1:15">
      <c r="A75" s="13"/>
      <c r="B75" s="13"/>
      <c r="C75" s="14"/>
      <c r="D75" s="14"/>
      <c r="E75" s="13"/>
      <c r="F75" s="15"/>
      <c r="G75" s="13"/>
      <c r="H75" s="13"/>
      <c r="I75" s="13"/>
      <c r="J75" s="7">
        <v>34</v>
      </c>
      <c r="K75" s="23">
        <f t="shared" si="12"/>
        <v>1356.6</v>
      </c>
      <c r="L75" s="9" t="s">
        <v>100</v>
      </c>
      <c r="M75" s="21">
        <f t="shared" si="13"/>
        <v>1326</v>
      </c>
      <c r="N75" s="22">
        <f t="shared" si="14"/>
        <v>52907.4</v>
      </c>
      <c r="O75" s="7">
        <v>20200227</v>
      </c>
    </row>
    <row r="76" customFormat="1" ht="25" customHeight="1" spans="1:15">
      <c r="A76" s="13"/>
      <c r="B76" s="13"/>
      <c r="C76" s="14"/>
      <c r="D76" s="14"/>
      <c r="E76" s="13"/>
      <c r="F76" s="15"/>
      <c r="G76" s="13"/>
      <c r="H76" s="13"/>
      <c r="I76" s="13"/>
      <c r="J76" s="7">
        <v>34</v>
      </c>
      <c r="K76" s="23">
        <f t="shared" si="12"/>
        <v>1356.6</v>
      </c>
      <c r="L76" s="9" t="s">
        <v>101</v>
      </c>
      <c r="M76" s="21">
        <f t="shared" si="13"/>
        <v>1292</v>
      </c>
      <c r="N76" s="22">
        <f t="shared" si="14"/>
        <v>51550.8</v>
      </c>
      <c r="O76" s="7">
        <v>20200227</v>
      </c>
    </row>
    <row r="77" customFormat="1" ht="25" customHeight="1" spans="1:15">
      <c r="A77" s="13"/>
      <c r="B77" s="13"/>
      <c r="C77" s="14"/>
      <c r="D77" s="14"/>
      <c r="E77" s="13"/>
      <c r="F77" s="15"/>
      <c r="G77" s="13"/>
      <c r="H77" s="13"/>
      <c r="I77" s="13"/>
      <c r="J77" s="7">
        <v>68</v>
      </c>
      <c r="K77" s="23">
        <f t="shared" si="12"/>
        <v>2713.2</v>
      </c>
      <c r="L77" s="9" t="s">
        <v>23</v>
      </c>
      <c r="M77" s="21">
        <f t="shared" si="13"/>
        <v>1224</v>
      </c>
      <c r="N77" s="22">
        <f t="shared" si="14"/>
        <v>48837.6</v>
      </c>
      <c r="O77" s="7">
        <v>20200228</v>
      </c>
    </row>
    <row r="78" customFormat="1" ht="25" customHeight="1" spans="1:15">
      <c r="A78" s="13"/>
      <c r="B78" s="13"/>
      <c r="C78" s="14"/>
      <c r="D78" s="14"/>
      <c r="E78" s="13"/>
      <c r="F78" s="15"/>
      <c r="G78" s="13"/>
      <c r="H78" s="13"/>
      <c r="I78" s="13"/>
      <c r="J78" s="7">
        <v>68</v>
      </c>
      <c r="K78" s="23">
        <f t="shared" si="12"/>
        <v>2713.2</v>
      </c>
      <c r="L78" s="9" t="s">
        <v>102</v>
      </c>
      <c r="M78" s="21">
        <f t="shared" si="13"/>
        <v>1156</v>
      </c>
      <c r="N78" s="22">
        <f t="shared" si="14"/>
        <v>46124.4</v>
      </c>
      <c r="O78" s="7">
        <v>20200228</v>
      </c>
    </row>
    <row r="79" customFormat="1" ht="25" customHeight="1" spans="1:15">
      <c r="A79" s="13"/>
      <c r="B79" s="13"/>
      <c r="C79" s="14"/>
      <c r="D79" s="14"/>
      <c r="E79" s="13"/>
      <c r="F79" s="15"/>
      <c r="G79" s="13"/>
      <c r="H79" s="13"/>
      <c r="I79" s="13"/>
      <c r="J79" s="7">
        <v>34</v>
      </c>
      <c r="K79" s="23">
        <f t="shared" si="12"/>
        <v>1356.6</v>
      </c>
      <c r="L79" s="9" t="s">
        <v>26</v>
      </c>
      <c r="M79" s="21">
        <f t="shared" si="13"/>
        <v>1122</v>
      </c>
      <c r="N79" s="22">
        <f t="shared" si="14"/>
        <v>44767.8</v>
      </c>
      <c r="O79" s="7">
        <v>20200228</v>
      </c>
    </row>
    <row r="80" customFormat="1" ht="25" customHeight="1" spans="1:15">
      <c r="A80" s="13"/>
      <c r="B80" s="13"/>
      <c r="C80" s="14"/>
      <c r="D80" s="14"/>
      <c r="E80" s="13"/>
      <c r="F80" s="15"/>
      <c r="G80" s="13"/>
      <c r="H80" s="13"/>
      <c r="I80" s="13"/>
      <c r="J80" s="7">
        <v>34</v>
      </c>
      <c r="K80" s="23">
        <f t="shared" si="12"/>
        <v>1356.6</v>
      </c>
      <c r="L80" s="9" t="s">
        <v>103</v>
      </c>
      <c r="M80" s="21">
        <f t="shared" si="13"/>
        <v>1088</v>
      </c>
      <c r="N80" s="22">
        <f t="shared" si="14"/>
        <v>43411.2</v>
      </c>
      <c r="O80" s="7">
        <v>20200228</v>
      </c>
    </row>
    <row r="81" customFormat="1" ht="25" customHeight="1" spans="1:15">
      <c r="A81" s="13"/>
      <c r="B81" s="13"/>
      <c r="C81" s="14"/>
      <c r="D81" s="14"/>
      <c r="E81" s="13"/>
      <c r="F81" s="15"/>
      <c r="G81" s="13"/>
      <c r="H81" s="13"/>
      <c r="I81" s="13"/>
      <c r="J81" s="7">
        <v>34</v>
      </c>
      <c r="K81" s="23">
        <f t="shared" si="12"/>
        <v>1356.6</v>
      </c>
      <c r="L81" s="9" t="s">
        <v>104</v>
      </c>
      <c r="M81" s="21">
        <f t="shared" si="13"/>
        <v>1054</v>
      </c>
      <c r="N81" s="22">
        <f t="shared" si="14"/>
        <v>42054.6</v>
      </c>
      <c r="O81" s="7">
        <v>20200228</v>
      </c>
    </row>
    <row r="82" customFormat="1" ht="25" customHeight="1" spans="1:15">
      <c r="A82" s="13"/>
      <c r="B82" s="13"/>
      <c r="C82" s="14"/>
      <c r="D82" s="14"/>
      <c r="E82" s="13"/>
      <c r="F82" s="15"/>
      <c r="G82" s="13"/>
      <c r="H82" s="13"/>
      <c r="I82" s="13"/>
      <c r="J82" s="7">
        <v>34</v>
      </c>
      <c r="K82" s="23">
        <f t="shared" si="12"/>
        <v>1356.6</v>
      </c>
      <c r="L82" s="9" t="s">
        <v>105</v>
      </c>
      <c r="M82" s="21">
        <f t="shared" si="13"/>
        <v>1020</v>
      </c>
      <c r="N82" s="22">
        <f t="shared" si="14"/>
        <v>40698</v>
      </c>
      <c r="O82" s="7">
        <v>20200228</v>
      </c>
    </row>
    <row r="83" customFormat="1" ht="25" customHeight="1" spans="1:15">
      <c r="A83" s="13"/>
      <c r="B83" s="13"/>
      <c r="C83" s="14"/>
      <c r="D83" s="14"/>
      <c r="E83" s="13"/>
      <c r="F83" s="15"/>
      <c r="G83" s="13"/>
      <c r="H83" s="13"/>
      <c r="I83" s="13"/>
      <c r="J83" s="7">
        <v>68</v>
      </c>
      <c r="K83" s="23">
        <f t="shared" si="12"/>
        <v>2713.2</v>
      </c>
      <c r="L83" s="9" t="s">
        <v>106</v>
      </c>
      <c r="M83" s="21">
        <f t="shared" si="13"/>
        <v>952</v>
      </c>
      <c r="N83" s="22">
        <f t="shared" si="14"/>
        <v>37984.8</v>
      </c>
      <c r="O83" s="7">
        <v>20200228</v>
      </c>
    </row>
    <row r="84" customFormat="1" ht="25" customHeight="1" spans="1:15">
      <c r="A84" s="13"/>
      <c r="B84" s="13"/>
      <c r="C84" s="14"/>
      <c r="D84" s="14"/>
      <c r="E84" s="13"/>
      <c r="F84" s="15"/>
      <c r="G84" s="13"/>
      <c r="H84" s="13"/>
      <c r="I84" s="13"/>
      <c r="J84" s="7">
        <v>34</v>
      </c>
      <c r="K84" s="23">
        <f t="shared" si="12"/>
        <v>1356.6</v>
      </c>
      <c r="L84" s="9" t="s">
        <v>107</v>
      </c>
      <c r="M84" s="21">
        <f t="shared" si="13"/>
        <v>918</v>
      </c>
      <c r="N84" s="22">
        <f t="shared" si="14"/>
        <v>36628.2</v>
      </c>
      <c r="O84" s="7">
        <v>20200228</v>
      </c>
    </row>
    <row r="85" customFormat="1" ht="25" customHeight="1" spans="1:15">
      <c r="A85" s="13"/>
      <c r="B85" s="13"/>
      <c r="C85" s="14"/>
      <c r="D85" s="14"/>
      <c r="E85" s="13"/>
      <c r="F85" s="15"/>
      <c r="G85" s="13"/>
      <c r="H85" s="13"/>
      <c r="I85" s="13"/>
      <c r="J85" s="7">
        <v>34</v>
      </c>
      <c r="K85" s="23">
        <f t="shared" si="12"/>
        <v>1356.6</v>
      </c>
      <c r="L85" s="9" t="s">
        <v>108</v>
      </c>
      <c r="M85" s="21">
        <f t="shared" si="13"/>
        <v>884</v>
      </c>
      <c r="N85" s="22">
        <f t="shared" si="14"/>
        <v>35271.6</v>
      </c>
      <c r="O85" s="7">
        <v>20200228</v>
      </c>
    </row>
    <row r="86" customFormat="1" ht="25" customHeight="1" spans="1:15">
      <c r="A86" s="13"/>
      <c r="B86" s="13"/>
      <c r="C86" s="14"/>
      <c r="D86" s="14"/>
      <c r="E86" s="13"/>
      <c r="F86" s="15"/>
      <c r="G86" s="13"/>
      <c r="H86" s="13"/>
      <c r="I86" s="13"/>
      <c r="J86" s="7">
        <v>34</v>
      </c>
      <c r="K86" s="23">
        <f t="shared" si="12"/>
        <v>1356.6</v>
      </c>
      <c r="L86" s="9" t="s">
        <v>57</v>
      </c>
      <c r="M86" s="21">
        <f t="shared" si="13"/>
        <v>850</v>
      </c>
      <c r="N86" s="22">
        <f t="shared" si="14"/>
        <v>33915</v>
      </c>
      <c r="O86" s="7">
        <v>20200228</v>
      </c>
    </row>
    <row r="87" customFormat="1" ht="25" customHeight="1" spans="1:15">
      <c r="A87" s="13"/>
      <c r="B87" s="13"/>
      <c r="C87" s="14"/>
      <c r="D87" s="14"/>
      <c r="E87" s="13"/>
      <c r="F87" s="15"/>
      <c r="G87" s="13"/>
      <c r="H87" s="13"/>
      <c r="I87" s="13"/>
      <c r="J87" s="7">
        <v>34</v>
      </c>
      <c r="K87" s="23">
        <f t="shared" si="12"/>
        <v>1356.6</v>
      </c>
      <c r="L87" s="9" t="s">
        <v>109</v>
      </c>
      <c r="M87" s="21">
        <f t="shared" si="13"/>
        <v>816</v>
      </c>
      <c r="N87" s="22">
        <f t="shared" si="14"/>
        <v>32558.4</v>
      </c>
      <c r="O87" s="7">
        <v>20200228</v>
      </c>
    </row>
    <row r="88" customFormat="1" ht="25" customHeight="1" spans="1:15">
      <c r="A88" s="13"/>
      <c r="B88" s="13"/>
      <c r="C88" s="14"/>
      <c r="D88" s="14"/>
      <c r="E88" s="13"/>
      <c r="F88" s="15"/>
      <c r="G88" s="13"/>
      <c r="H88" s="13"/>
      <c r="I88" s="13"/>
      <c r="J88" s="7">
        <v>34</v>
      </c>
      <c r="K88" s="23">
        <f t="shared" si="12"/>
        <v>1356.6</v>
      </c>
      <c r="L88" s="9" t="s">
        <v>110</v>
      </c>
      <c r="M88" s="21">
        <f t="shared" si="13"/>
        <v>782</v>
      </c>
      <c r="N88" s="22">
        <f t="shared" si="14"/>
        <v>31201.8</v>
      </c>
      <c r="O88" s="7">
        <v>20200306</v>
      </c>
    </row>
    <row r="89" customFormat="1" ht="25" customHeight="1" spans="1:15">
      <c r="A89" s="13"/>
      <c r="B89" s="13"/>
      <c r="C89" s="14"/>
      <c r="D89" s="14"/>
      <c r="E89" s="13"/>
      <c r="F89" s="15"/>
      <c r="G89" s="13"/>
      <c r="H89" s="13"/>
      <c r="I89" s="13"/>
      <c r="J89" s="7">
        <v>34</v>
      </c>
      <c r="K89" s="23">
        <f t="shared" si="12"/>
        <v>1356.6</v>
      </c>
      <c r="L89" s="9" t="s">
        <v>111</v>
      </c>
      <c r="M89" s="21">
        <f t="shared" si="13"/>
        <v>748</v>
      </c>
      <c r="N89" s="22">
        <f t="shared" si="14"/>
        <v>29845.2</v>
      </c>
      <c r="O89" s="7">
        <v>20200228</v>
      </c>
    </row>
    <row r="90" customFormat="1" ht="25" customHeight="1" spans="1:15">
      <c r="A90" s="13"/>
      <c r="B90" s="13"/>
      <c r="C90" s="14"/>
      <c r="D90" s="14"/>
      <c r="E90" s="13"/>
      <c r="F90" s="15"/>
      <c r="G90" s="13"/>
      <c r="H90" s="13"/>
      <c r="I90" s="13"/>
      <c r="J90" s="7">
        <v>34</v>
      </c>
      <c r="K90" s="23">
        <f t="shared" si="12"/>
        <v>1356.6</v>
      </c>
      <c r="L90" s="9" t="s">
        <v>97</v>
      </c>
      <c r="M90" s="21">
        <f t="shared" si="13"/>
        <v>714</v>
      </c>
      <c r="N90" s="22">
        <f t="shared" si="14"/>
        <v>28488.6</v>
      </c>
      <c r="O90" s="7">
        <v>20200316</v>
      </c>
    </row>
    <row r="91" customFormat="1" ht="25" customHeight="1" spans="1:15">
      <c r="A91" s="13"/>
      <c r="B91" s="13"/>
      <c r="C91" s="14"/>
      <c r="D91" s="14"/>
      <c r="E91" s="13"/>
      <c r="F91" s="15"/>
      <c r="G91" s="13"/>
      <c r="H91" s="13"/>
      <c r="I91" s="13"/>
      <c r="J91" s="7">
        <v>34</v>
      </c>
      <c r="K91" s="23">
        <f t="shared" si="12"/>
        <v>1356.6</v>
      </c>
      <c r="L91" s="9" t="s">
        <v>110</v>
      </c>
      <c r="M91" s="21">
        <f t="shared" si="13"/>
        <v>680</v>
      </c>
      <c r="N91" s="22">
        <f t="shared" si="14"/>
        <v>27132</v>
      </c>
      <c r="O91" s="7">
        <v>20200316</v>
      </c>
    </row>
    <row r="92" customFormat="1" ht="25" customHeight="1" spans="1:15">
      <c r="A92" s="13"/>
      <c r="B92" s="13"/>
      <c r="C92" s="14"/>
      <c r="D92" s="14"/>
      <c r="E92" s="13"/>
      <c r="F92" s="15"/>
      <c r="G92" s="13"/>
      <c r="H92" s="13"/>
      <c r="I92" s="13"/>
      <c r="J92" s="7">
        <v>34</v>
      </c>
      <c r="K92" s="23">
        <f t="shared" si="12"/>
        <v>1356.6</v>
      </c>
      <c r="L92" s="9" t="s">
        <v>100</v>
      </c>
      <c r="M92" s="21">
        <f t="shared" si="13"/>
        <v>646</v>
      </c>
      <c r="N92" s="22">
        <f t="shared" si="14"/>
        <v>25775.4</v>
      </c>
      <c r="O92" s="7">
        <v>20200316</v>
      </c>
    </row>
    <row r="93" customFormat="1" ht="25" customHeight="1" spans="1:15">
      <c r="A93" s="13"/>
      <c r="B93" s="13"/>
      <c r="C93" s="14"/>
      <c r="D93" s="14"/>
      <c r="E93" s="13"/>
      <c r="F93" s="15"/>
      <c r="G93" s="13"/>
      <c r="H93" s="13"/>
      <c r="I93" s="13"/>
      <c r="J93" s="7">
        <v>34</v>
      </c>
      <c r="K93" s="23">
        <f t="shared" si="12"/>
        <v>1356.6</v>
      </c>
      <c r="L93" s="9" t="s">
        <v>112</v>
      </c>
      <c r="M93" s="21">
        <f t="shared" si="13"/>
        <v>612</v>
      </c>
      <c r="N93" s="22">
        <f t="shared" si="14"/>
        <v>24418.8</v>
      </c>
      <c r="O93" s="7">
        <v>20200316</v>
      </c>
    </row>
    <row r="94" customFormat="1" ht="25" customHeight="1" spans="1:15">
      <c r="A94" s="13"/>
      <c r="B94" s="13"/>
      <c r="C94" s="14"/>
      <c r="D94" s="14"/>
      <c r="E94" s="13"/>
      <c r="F94" s="15"/>
      <c r="G94" s="13"/>
      <c r="H94" s="13"/>
      <c r="I94" s="13"/>
      <c r="J94" s="7">
        <v>15</v>
      </c>
      <c r="K94" s="23">
        <f t="shared" ref="K94:K110" si="15">SUM(39.9*J94)</f>
        <v>598.5</v>
      </c>
      <c r="L94" s="9" t="s">
        <v>89</v>
      </c>
      <c r="M94" s="21">
        <f t="shared" ref="M94:M110" si="16">SUM(M93-J94)</f>
        <v>597</v>
      </c>
      <c r="N94" s="22">
        <f t="shared" si="14"/>
        <v>23820.3</v>
      </c>
      <c r="O94" s="7">
        <v>20200316</v>
      </c>
    </row>
    <row r="95" customFormat="1" ht="25" customHeight="1" spans="1:15">
      <c r="A95" s="13"/>
      <c r="B95" s="13"/>
      <c r="C95" s="14"/>
      <c r="D95" s="14"/>
      <c r="E95" s="13"/>
      <c r="F95" s="15"/>
      <c r="G95" s="13"/>
      <c r="H95" s="13"/>
      <c r="I95" s="13"/>
      <c r="J95" s="7">
        <v>34</v>
      </c>
      <c r="K95" s="23">
        <f t="shared" si="15"/>
        <v>1356.6</v>
      </c>
      <c r="L95" s="9" t="s">
        <v>99</v>
      </c>
      <c r="M95" s="21">
        <f t="shared" si="16"/>
        <v>563</v>
      </c>
      <c r="N95" s="22">
        <f t="shared" si="14"/>
        <v>22463.7</v>
      </c>
      <c r="O95" s="7">
        <v>20200317</v>
      </c>
    </row>
    <row r="96" customFormat="1" ht="25" customHeight="1" spans="1:15">
      <c r="A96" s="13"/>
      <c r="B96" s="13"/>
      <c r="C96" s="14"/>
      <c r="D96" s="14"/>
      <c r="E96" s="13"/>
      <c r="F96" s="15"/>
      <c r="G96" s="13"/>
      <c r="H96" s="13"/>
      <c r="I96" s="13"/>
      <c r="J96" s="7">
        <v>34</v>
      </c>
      <c r="K96" s="23">
        <f t="shared" si="15"/>
        <v>1356.6</v>
      </c>
      <c r="L96" s="9" t="s">
        <v>104</v>
      </c>
      <c r="M96" s="21">
        <f t="shared" si="16"/>
        <v>529</v>
      </c>
      <c r="N96" s="22">
        <f t="shared" si="14"/>
        <v>21107.1</v>
      </c>
      <c r="O96" s="7">
        <v>20200317</v>
      </c>
    </row>
    <row r="97" customFormat="1" ht="25" customHeight="1" spans="1:15">
      <c r="A97" s="13"/>
      <c r="B97" s="13"/>
      <c r="C97" s="14"/>
      <c r="D97" s="14"/>
      <c r="E97" s="13"/>
      <c r="F97" s="15"/>
      <c r="G97" s="13"/>
      <c r="H97" s="13"/>
      <c r="I97" s="13"/>
      <c r="J97" s="7">
        <v>34</v>
      </c>
      <c r="K97" s="23">
        <f t="shared" si="15"/>
        <v>1356.6</v>
      </c>
      <c r="L97" s="9" t="s">
        <v>107</v>
      </c>
      <c r="M97" s="21">
        <f t="shared" si="16"/>
        <v>495</v>
      </c>
      <c r="N97" s="22">
        <f t="shared" si="14"/>
        <v>19750.5</v>
      </c>
      <c r="O97" s="7">
        <v>20200317</v>
      </c>
    </row>
    <row r="98" customFormat="1" ht="25" customHeight="1" spans="1:15">
      <c r="A98" s="13"/>
      <c r="B98" s="13"/>
      <c r="C98" s="14"/>
      <c r="D98" s="14"/>
      <c r="E98" s="13"/>
      <c r="F98" s="15"/>
      <c r="G98" s="13"/>
      <c r="H98" s="13"/>
      <c r="I98" s="13"/>
      <c r="J98" s="7">
        <v>34</v>
      </c>
      <c r="K98" s="23">
        <f t="shared" si="15"/>
        <v>1356.6</v>
      </c>
      <c r="L98" s="9" t="s">
        <v>88</v>
      </c>
      <c r="M98" s="21">
        <f t="shared" si="16"/>
        <v>461</v>
      </c>
      <c r="N98" s="22">
        <f t="shared" si="14"/>
        <v>18393.9</v>
      </c>
      <c r="O98" s="7">
        <v>20200317</v>
      </c>
    </row>
    <row r="99" customFormat="1" ht="25" customHeight="1" spans="1:15">
      <c r="A99" s="13"/>
      <c r="B99" s="13"/>
      <c r="C99" s="14"/>
      <c r="D99" s="14"/>
      <c r="E99" s="13"/>
      <c r="F99" s="15"/>
      <c r="G99" s="13"/>
      <c r="H99" s="13"/>
      <c r="I99" s="13"/>
      <c r="J99" s="7">
        <v>34</v>
      </c>
      <c r="K99" s="23">
        <f t="shared" si="15"/>
        <v>1356.6</v>
      </c>
      <c r="L99" s="9" t="s">
        <v>109</v>
      </c>
      <c r="M99" s="21">
        <f t="shared" si="16"/>
        <v>427</v>
      </c>
      <c r="N99" s="22">
        <f t="shared" si="14"/>
        <v>17037.3</v>
      </c>
      <c r="O99" s="7">
        <v>20200317</v>
      </c>
    </row>
    <row r="100" customFormat="1" ht="25" customHeight="1" spans="1:15">
      <c r="A100" s="13"/>
      <c r="B100" s="13"/>
      <c r="C100" s="14"/>
      <c r="D100" s="14"/>
      <c r="E100" s="13"/>
      <c r="F100" s="15"/>
      <c r="G100" s="13"/>
      <c r="H100" s="13"/>
      <c r="I100" s="13"/>
      <c r="J100" s="7">
        <v>34</v>
      </c>
      <c r="K100" s="23">
        <f t="shared" si="15"/>
        <v>1356.6</v>
      </c>
      <c r="L100" s="9" t="s">
        <v>103</v>
      </c>
      <c r="M100" s="21">
        <f t="shared" si="16"/>
        <v>393</v>
      </c>
      <c r="N100" s="22">
        <f t="shared" si="14"/>
        <v>15680.7</v>
      </c>
      <c r="O100" s="7">
        <v>20200318</v>
      </c>
    </row>
    <row r="101" customFormat="1" ht="25" customHeight="1" spans="1:15">
      <c r="A101" s="13"/>
      <c r="B101" s="13"/>
      <c r="C101" s="14"/>
      <c r="D101" s="14"/>
      <c r="E101" s="13"/>
      <c r="F101" s="15"/>
      <c r="G101" s="13"/>
      <c r="H101" s="13"/>
      <c r="I101" s="13"/>
      <c r="J101" s="7">
        <v>34</v>
      </c>
      <c r="K101" s="23">
        <f t="shared" si="15"/>
        <v>1356.6</v>
      </c>
      <c r="L101" s="9" t="s">
        <v>108</v>
      </c>
      <c r="M101" s="21">
        <f t="shared" si="16"/>
        <v>359</v>
      </c>
      <c r="N101" s="22">
        <f t="shared" si="14"/>
        <v>14324.1</v>
      </c>
      <c r="O101" s="7">
        <v>20200318</v>
      </c>
    </row>
    <row r="102" customFormat="1" ht="25" customHeight="1" spans="1:15">
      <c r="A102" s="13"/>
      <c r="B102" s="13"/>
      <c r="C102" s="14"/>
      <c r="D102" s="14"/>
      <c r="E102" s="13"/>
      <c r="F102" s="15"/>
      <c r="G102" s="13"/>
      <c r="H102" s="13"/>
      <c r="I102" s="13"/>
      <c r="J102" s="7">
        <v>34</v>
      </c>
      <c r="K102" s="23">
        <f t="shared" si="15"/>
        <v>1356.6</v>
      </c>
      <c r="L102" s="9" t="s">
        <v>96</v>
      </c>
      <c r="M102" s="21">
        <f t="shared" si="16"/>
        <v>325</v>
      </c>
      <c r="N102" s="22">
        <f t="shared" si="14"/>
        <v>12967.5</v>
      </c>
      <c r="O102" s="7">
        <v>20200318</v>
      </c>
    </row>
    <row r="103" customFormat="1" ht="25" customHeight="1" spans="1:15">
      <c r="A103" s="13"/>
      <c r="B103" s="13"/>
      <c r="C103" s="14"/>
      <c r="D103" s="14"/>
      <c r="E103" s="13"/>
      <c r="F103" s="15"/>
      <c r="G103" s="13"/>
      <c r="H103" s="13"/>
      <c r="I103" s="13"/>
      <c r="J103" s="7">
        <v>34</v>
      </c>
      <c r="K103" s="23">
        <f t="shared" si="15"/>
        <v>1356.6</v>
      </c>
      <c r="L103" s="9" t="s">
        <v>101</v>
      </c>
      <c r="M103" s="21">
        <f t="shared" si="16"/>
        <v>291</v>
      </c>
      <c r="N103" s="22">
        <f t="shared" si="14"/>
        <v>11610.9</v>
      </c>
      <c r="O103" s="7">
        <v>20200318</v>
      </c>
    </row>
    <row r="104" customFormat="1" ht="25" customHeight="1" spans="1:15">
      <c r="A104" s="13"/>
      <c r="B104" s="13"/>
      <c r="C104" s="14"/>
      <c r="D104" s="14"/>
      <c r="E104" s="13"/>
      <c r="F104" s="15"/>
      <c r="G104" s="13"/>
      <c r="H104" s="13"/>
      <c r="I104" s="13"/>
      <c r="J104" s="7">
        <v>34</v>
      </c>
      <c r="K104" s="23">
        <f t="shared" si="15"/>
        <v>1356.6</v>
      </c>
      <c r="L104" s="9" t="s">
        <v>111</v>
      </c>
      <c r="M104" s="21">
        <f t="shared" si="16"/>
        <v>257</v>
      </c>
      <c r="N104" s="22">
        <f t="shared" si="14"/>
        <v>10254.3</v>
      </c>
      <c r="O104" s="7">
        <v>20200318</v>
      </c>
    </row>
    <row r="105" customFormat="1" ht="25" customHeight="1" spans="1:15">
      <c r="A105" s="13"/>
      <c r="B105" s="13"/>
      <c r="C105" s="14"/>
      <c r="D105" s="14"/>
      <c r="E105" s="13"/>
      <c r="F105" s="15"/>
      <c r="G105" s="13"/>
      <c r="H105" s="13"/>
      <c r="I105" s="13"/>
      <c r="J105" s="7">
        <v>20</v>
      </c>
      <c r="K105" s="23">
        <f t="shared" si="15"/>
        <v>798</v>
      </c>
      <c r="L105" s="9" t="s">
        <v>42</v>
      </c>
      <c r="M105" s="21">
        <f t="shared" si="16"/>
        <v>237</v>
      </c>
      <c r="N105" s="22">
        <f t="shared" si="14"/>
        <v>9456.30000000004</v>
      </c>
      <c r="O105" s="7">
        <v>20200318</v>
      </c>
    </row>
    <row r="106" customFormat="1" ht="25" customHeight="1" spans="1:15">
      <c r="A106" s="13"/>
      <c r="B106" s="13"/>
      <c r="C106" s="14"/>
      <c r="D106" s="14"/>
      <c r="E106" s="13"/>
      <c r="F106" s="15"/>
      <c r="G106" s="13"/>
      <c r="H106" s="13"/>
      <c r="I106" s="13"/>
      <c r="J106" s="7">
        <v>5</v>
      </c>
      <c r="K106" s="23">
        <f t="shared" si="15"/>
        <v>199.5</v>
      </c>
      <c r="L106" s="9" t="s">
        <v>89</v>
      </c>
      <c r="M106" s="21">
        <f t="shared" si="16"/>
        <v>232</v>
      </c>
      <c r="N106" s="22">
        <f t="shared" si="14"/>
        <v>9256.80000000004</v>
      </c>
      <c r="O106" s="7">
        <v>20200318</v>
      </c>
    </row>
    <row r="107" customFormat="1" ht="25" customHeight="1" spans="1:15">
      <c r="A107" s="13"/>
      <c r="B107" s="13"/>
      <c r="C107" s="14"/>
      <c r="D107" s="14"/>
      <c r="E107" s="13"/>
      <c r="F107" s="15"/>
      <c r="G107" s="13"/>
      <c r="H107" s="13"/>
      <c r="I107" s="13"/>
      <c r="J107" s="7">
        <v>34</v>
      </c>
      <c r="K107" s="23">
        <f t="shared" si="15"/>
        <v>1356.6</v>
      </c>
      <c r="L107" s="9" t="s">
        <v>106</v>
      </c>
      <c r="M107" s="21">
        <f t="shared" si="16"/>
        <v>198</v>
      </c>
      <c r="N107" s="22">
        <f t="shared" si="14"/>
        <v>7900.20000000004</v>
      </c>
      <c r="O107" s="7">
        <v>20200319</v>
      </c>
    </row>
    <row r="108" customFormat="1" ht="28" customHeight="1" spans="1:15">
      <c r="A108" s="13"/>
      <c r="B108" s="13"/>
      <c r="C108" s="14"/>
      <c r="D108" s="14"/>
      <c r="E108" s="13"/>
      <c r="F108" s="15"/>
      <c r="G108" s="13"/>
      <c r="H108" s="13"/>
      <c r="I108" s="13"/>
      <c r="J108" s="7">
        <v>34</v>
      </c>
      <c r="K108" s="23">
        <f t="shared" si="15"/>
        <v>1356.6</v>
      </c>
      <c r="L108" s="9" t="s">
        <v>105</v>
      </c>
      <c r="M108" s="21">
        <f t="shared" si="16"/>
        <v>164</v>
      </c>
      <c r="N108" s="22">
        <f t="shared" si="14"/>
        <v>6543.60000000004</v>
      </c>
      <c r="O108" s="7">
        <v>20200320</v>
      </c>
    </row>
    <row r="109" customFormat="1" ht="30" customHeight="1" spans="1:15">
      <c r="A109" s="13"/>
      <c r="B109" s="13"/>
      <c r="C109" s="14"/>
      <c r="D109" s="14"/>
      <c r="E109" s="13"/>
      <c r="F109" s="15"/>
      <c r="G109" s="13"/>
      <c r="H109" s="13"/>
      <c r="I109" s="13"/>
      <c r="J109" s="7">
        <v>34</v>
      </c>
      <c r="K109" s="23">
        <f t="shared" si="15"/>
        <v>1356.6</v>
      </c>
      <c r="L109" s="9" t="s">
        <v>100</v>
      </c>
      <c r="M109" s="21">
        <f t="shared" si="16"/>
        <v>130</v>
      </c>
      <c r="N109" s="22">
        <f t="shared" si="14"/>
        <v>5187.00000000004</v>
      </c>
      <c r="O109" s="7">
        <v>20200324</v>
      </c>
    </row>
    <row r="110" customFormat="1" ht="29" customHeight="1" spans="1:15">
      <c r="A110" s="13"/>
      <c r="B110" s="13"/>
      <c r="C110" s="14"/>
      <c r="D110" s="14"/>
      <c r="E110" s="13"/>
      <c r="F110" s="15"/>
      <c r="G110" s="13"/>
      <c r="H110" s="13"/>
      <c r="I110" s="13"/>
      <c r="J110" s="7">
        <v>34</v>
      </c>
      <c r="K110" s="23">
        <f t="shared" si="15"/>
        <v>1356.6</v>
      </c>
      <c r="L110" s="9" t="s">
        <v>103</v>
      </c>
      <c r="M110" s="21">
        <f t="shared" si="16"/>
        <v>96</v>
      </c>
      <c r="N110" s="22">
        <f t="shared" si="14"/>
        <v>3830.40000000004</v>
      </c>
      <c r="O110" s="7">
        <v>20200324</v>
      </c>
    </row>
    <row r="111" customFormat="1" ht="30" customHeight="1" spans="1:15">
      <c r="A111" s="7">
        <v>9</v>
      </c>
      <c r="B111" s="7">
        <v>20200227</v>
      </c>
      <c r="C111" s="8" t="s">
        <v>113</v>
      </c>
      <c r="D111" s="8" t="s">
        <v>114</v>
      </c>
      <c r="E111" s="7" t="s">
        <v>35</v>
      </c>
      <c r="F111" s="9" t="s">
        <v>115</v>
      </c>
      <c r="G111" s="7">
        <v>400</v>
      </c>
      <c r="H111" s="7">
        <v>12</v>
      </c>
      <c r="I111" s="7">
        <f>SUM(G111*H111)</f>
        <v>4800</v>
      </c>
      <c r="J111" s="7">
        <v>40</v>
      </c>
      <c r="K111" s="23">
        <f t="shared" ref="K111:K129" si="17">SUM(12*J111)</f>
        <v>480</v>
      </c>
      <c r="L111" s="9" t="s">
        <v>94</v>
      </c>
      <c r="M111" s="21">
        <f>SUM(G111-J111)</f>
        <v>360</v>
      </c>
      <c r="N111" s="21">
        <f>SUM(I111-K111)</f>
        <v>4320</v>
      </c>
      <c r="O111" s="7">
        <v>20200224</v>
      </c>
    </row>
    <row r="112" customFormat="1" ht="30" customHeight="1" spans="1:15">
      <c r="A112" s="7"/>
      <c r="B112" s="7"/>
      <c r="C112" s="8"/>
      <c r="D112" s="8"/>
      <c r="E112" s="7"/>
      <c r="F112" s="9"/>
      <c r="G112" s="7"/>
      <c r="H112" s="7"/>
      <c r="I112" s="7"/>
      <c r="J112" s="7">
        <v>2</v>
      </c>
      <c r="K112" s="23">
        <f t="shared" si="17"/>
        <v>24</v>
      </c>
      <c r="L112" s="9" t="s">
        <v>116</v>
      </c>
      <c r="M112" s="21">
        <f t="shared" ref="M112:M129" si="18">SUM(M111-J112)</f>
        <v>358</v>
      </c>
      <c r="N112" s="21">
        <f t="shared" ref="N112:N129" si="19">SUM(N111-K112)</f>
        <v>4296</v>
      </c>
      <c r="O112" s="7">
        <v>20200225</v>
      </c>
    </row>
    <row r="113" customFormat="1" ht="30" customHeight="1" spans="1:15">
      <c r="A113" s="7"/>
      <c r="B113" s="7"/>
      <c r="C113" s="8"/>
      <c r="D113" s="8"/>
      <c r="E113" s="7"/>
      <c r="F113" s="9"/>
      <c r="G113" s="7"/>
      <c r="H113" s="7"/>
      <c r="I113" s="7"/>
      <c r="J113" s="7">
        <v>10</v>
      </c>
      <c r="K113" s="23">
        <f t="shared" si="17"/>
        <v>120</v>
      </c>
      <c r="L113" s="9" t="s">
        <v>117</v>
      </c>
      <c r="M113" s="21">
        <f t="shared" si="18"/>
        <v>348</v>
      </c>
      <c r="N113" s="21">
        <f t="shared" si="19"/>
        <v>4176</v>
      </c>
      <c r="O113" s="7">
        <v>20200225</v>
      </c>
    </row>
    <row r="114" customFormat="1" ht="30" customHeight="1" spans="1:15">
      <c r="A114" s="7"/>
      <c r="B114" s="7"/>
      <c r="C114" s="8"/>
      <c r="D114" s="8"/>
      <c r="E114" s="7"/>
      <c r="F114" s="9"/>
      <c r="G114" s="7"/>
      <c r="H114" s="7"/>
      <c r="I114" s="7"/>
      <c r="J114" s="7">
        <v>40</v>
      </c>
      <c r="K114" s="23">
        <f t="shared" si="17"/>
        <v>480</v>
      </c>
      <c r="L114" s="9" t="s">
        <v>86</v>
      </c>
      <c r="M114" s="21">
        <f t="shared" si="18"/>
        <v>308</v>
      </c>
      <c r="N114" s="21">
        <f t="shared" si="19"/>
        <v>3696</v>
      </c>
      <c r="O114" s="7">
        <v>20200309</v>
      </c>
    </row>
    <row r="115" customFormat="1" ht="30" customHeight="1" spans="1:15">
      <c r="A115" s="7"/>
      <c r="B115" s="7"/>
      <c r="C115" s="8"/>
      <c r="D115" s="8"/>
      <c r="E115" s="7"/>
      <c r="F115" s="9"/>
      <c r="G115" s="7"/>
      <c r="H115" s="7"/>
      <c r="I115" s="7"/>
      <c r="J115" s="7">
        <v>40</v>
      </c>
      <c r="K115" s="23">
        <f t="shared" si="17"/>
        <v>480</v>
      </c>
      <c r="L115" s="9" t="s">
        <v>118</v>
      </c>
      <c r="M115" s="21">
        <f t="shared" si="18"/>
        <v>268</v>
      </c>
      <c r="N115" s="21">
        <f t="shared" si="19"/>
        <v>3216</v>
      </c>
      <c r="O115" s="7">
        <v>20200311</v>
      </c>
    </row>
    <row r="116" customFormat="1" ht="30" customHeight="1" spans="1:15">
      <c r="A116" s="7"/>
      <c r="B116" s="7"/>
      <c r="C116" s="8"/>
      <c r="D116" s="8"/>
      <c r="E116" s="7"/>
      <c r="F116" s="9"/>
      <c r="G116" s="7"/>
      <c r="H116" s="7"/>
      <c r="I116" s="7"/>
      <c r="J116" s="7">
        <v>11</v>
      </c>
      <c r="K116" s="23">
        <f t="shared" si="17"/>
        <v>132</v>
      </c>
      <c r="L116" s="9" t="s">
        <v>117</v>
      </c>
      <c r="M116" s="21">
        <f t="shared" si="18"/>
        <v>257</v>
      </c>
      <c r="N116" s="21">
        <f t="shared" si="19"/>
        <v>3084</v>
      </c>
      <c r="O116" s="7">
        <v>20200311</v>
      </c>
    </row>
    <row r="117" customFormat="1" ht="30" customHeight="1" spans="1:15">
      <c r="A117" s="7"/>
      <c r="B117" s="7"/>
      <c r="C117" s="8"/>
      <c r="D117" s="8"/>
      <c r="E117" s="7"/>
      <c r="F117" s="9"/>
      <c r="G117" s="7"/>
      <c r="H117" s="7"/>
      <c r="I117" s="7"/>
      <c r="J117" s="7">
        <v>24</v>
      </c>
      <c r="K117" s="23">
        <f t="shared" si="17"/>
        <v>288</v>
      </c>
      <c r="L117" s="9" t="s">
        <v>30</v>
      </c>
      <c r="M117" s="21">
        <f t="shared" si="18"/>
        <v>233</v>
      </c>
      <c r="N117" s="21">
        <f t="shared" si="19"/>
        <v>2796</v>
      </c>
      <c r="O117" s="7">
        <v>20200313</v>
      </c>
    </row>
    <row r="118" customFormat="1" ht="28" customHeight="1" spans="1:15">
      <c r="A118" s="7"/>
      <c r="B118" s="7"/>
      <c r="C118" s="8"/>
      <c r="D118" s="8"/>
      <c r="E118" s="7"/>
      <c r="F118" s="9"/>
      <c r="G118" s="7"/>
      <c r="H118" s="7"/>
      <c r="I118" s="7"/>
      <c r="J118" s="7">
        <v>20</v>
      </c>
      <c r="K118" s="23">
        <f t="shared" si="17"/>
        <v>240</v>
      </c>
      <c r="L118" s="9" t="s">
        <v>119</v>
      </c>
      <c r="M118" s="21">
        <f t="shared" si="18"/>
        <v>213</v>
      </c>
      <c r="N118" s="21">
        <f t="shared" si="19"/>
        <v>2556</v>
      </c>
      <c r="O118" s="7">
        <v>20200313</v>
      </c>
    </row>
    <row r="119" customFormat="1" ht="27" customHeight="1" spans="1:15">
      <c r="A119" s="7"/>
      <c r="B119" s="7"/>
      <c r="C119" s="8"/>
      <c r="D119" s="8"/>
      <c r="E119" s="7"/>
      <c r="F119" s="9"/>
      <c r="G119" s="7"/>
      <c r="H119" s="7"/>
      <c r="I119" s="7"/>
      <c r="J119" s="7">
        <v>40</v>
      </c>
      <c r="K119" s="23">
        <f t="shared" si="17"/>
        <v>480</v>
      </c>
      <c r="L119" s="9" t="s">
        <v>32</v>
      </c>
      <c r="M119" s="21">
        <f t="shared" si="18"/>
        <v>173</v>
      </c>
      <c r="N119" s="21">
        <f t="shared" si="19"/>
        <v>2076</v>
      </c>
      <c r="O119" s="7">
        <v>20200313</v>
      </c>
    </row>
    <row r="120" customFormat="1" ht="27" customHeight="1" spans="1:15">
      <c r="A120" s="7"/>
      <c r="B120" s="7"/>
      <c r="C120" s="8"/>
      <c r="D120" s="8"/>
      <c r="E120" s="7"/>
      <c r="F120" s="9"/>
      <c r="G120" s="7"/>
      <c r="H120" s="7"/>
      <c r="I120" s="7"/>
      <c r="J120" s="7">
        <v>10</v>
      </c>
      <c r="K120" s="23">
        <f t="shared" si="17"/>
        <v>120</v>
      </c>
      <c r="L120" s="9" t="s">
        <v>56</v>
      </c>
      <c r="M120" s="21">
        <f t="shared" si="18"/>
        <v>163</v>
      </c>
      <c r="N120" s="21">
        <f t="shared" si="19"/>
        <v>1956</v>
      </c>
      <c r="O120" s="7">
        <v>20200316</v>
      </c>
    </row>
    <row r="121" customFormat="1" ht="30" customHeight="1" spans="1:15">
      <c r="A121" s="7"/>
      <c r="B121" s="7"/>
      <c r="C121" s="8"/>
      <c r="D121" s="8"/>
      <c r="E121" s="7"/>
      <c r="F121" s="9"/>
      <c r="G121" s="7"/>
      <c r="H121" s="7"/>
      <c r="I121" s="7"/>
      <c r="J121" s="7">
        <v>13</v>
      </c>
      <c r="K121" s="23">
        <f t="shared" si="17"/>
        <v>156</v>
      </c>
      <c r="L121" s="9" t="s">
        <v>43</v>
      </c>
      <c r="M121" s="21">
        <f t="shared" si="18"/>
        <v>150</v>
      </c>
      <c r="N121" s="21">
        <f t="shared" si="19"/>
        <v>1800</v>
      </c>
      <c r="O121" s="7">
        <v>20200316</v>
      </c>
    </row>
    <row r="122" customFormat="1" ht="27" customHeight="1" spans="1:15">
      <c r="A122" s="7"/>
      <c r="B122" s="7"/>
      <c r="C122" s="8"/>
      <c r="D122" s="8"/>
      <c r="E122" s="7"/>
      <c r="F122" s="9"/>
      <c r="G122" s="7"/>
      <c r="H122" s="7"/>
      <c r="I122" s="7"/>
      <c r="J122" s="7">
        <v>10</v>
      </c>
      <c r="K122" s="23">
        <f t="shared" si="17"/>
        <v>120</v>
      </c>
      <c r="L122" s="9" t="s">
        <v>120</v>
      </c>
      <c r="M122" s="21">
        <f t="shared" si="18"/>
        <v>140</v>
      </c>
      <c r="N122" s="21">
        <f t="shared" si="19"/>
        <v>1680</v>
      </c>
      <c r="O122" s="7">
        <v>20200318</v>
      </c>
    </row>
    <row r="123" customFormat="1" ht="29" customHeight="1" spans="1:15">
      <c r="A123" s="7"/>
      <c r="B123" s="7"/>
      <c r="C123" s="8"/>
      <c r="D123" s="8"/>
      <c r="E123" s="7"/>
      <c r="F123" s="9"/>
      <c r="G123" s="7"/>
      <c r="H123" s="7"/>
      <c r="I123" s="7"/>
      <c r="J123" s="7">
        <v>20</v>
      </c>
      <c r="K123" s="23">
        <f t="shared" si="17"/>
        <v>240</v>
      </c>
      <c r="L123" s="9" t="s">
        <v>121</v>
      </c>
      <c r="M123" s="21">
        <f t="shared" si="18"/>
        <v>120</v>
      </c>
      <c r="N123" s="21">
        <f t="shared" si="19"/>
        <v>1440</v>
      </c>
      <c r="O123" s="7">
        <v>20200318</v>
      </c>
    </row>
    <row r="124" customFormat="1" ht="27" customHeight="1" spans="1:15">
      <c r="A124" s="7"/>
      <c r="B124" s="7"/>
      <c r="C124" s="8"/>
      <c r="D124" s="8"/>
      <c r="E124" s="7"/>
      <c r="F124" s="9"/>
      <c r="G124" s="7"/>
      <c r="H124" s="7"/>
      <c r="I124" s="7"/>
      <c r="J124" s="7">
        <v>27</v>
      </c>
      <c r="K124" s="23">
        <f t="shared" si="17"/>
        <v>324</v>
      </c>
      <c r="L124" s="9" t="s">
        <v>73</v>
      </c>
      <c r="M124" s="21">
        <f t="shared" si="18"/>
        <v>93</v>
      </c>
      <c r="N124" s="21">
        <f t="shared" si="19"/>
        <v>1116</v>
      </c>
      <c r="O124" s="7">
        <v>20200318</v>
      </c>
    </row>
    <row r="125" customFormat="1" ht="30" customHeight="1" spans="1:15">
      <c r="A125" s="7"/>
      <c r="B125" s="7"/>
      <c r="C125" s="8"/>
      <c r="D125" s="8"/>
      <c r="E125" s="7"/>
      <c r="F125" s="9"/>
      <c r="G125" s="7"/>
      <c r="H125" s="7"/>
      <c r="I125" s="7"/>
      <c r="J125" s="7">
        <v>40</v>
      </c>
      <c r="K125" s="23">
        <f t="shared" si="17"/>
        <v>480</v>
      </c>
      <c r="L125" s="9" t="s">
        <v>91</v>
      </c>
      <c r="M125" s="21">
        <f t="shared" si="18"/>
        <v>53</v>
      </c>
      <c r="N125" s="21">
        <f t="shared" si="19"/>
        <v>636</v>
      </c>
      <c r="O125" s="7">
        <v>20200321</v>
      </c>
    </row>
    <row r="126" customFormat="1" ht="27" customHeight="1" spans="1:15">
      <c r="A126" s="7"/>
      <c r="B126" s="7"/>
      <c r="C126" s="8"/>
      <c r="D126" s="8"/>
      <c r="E126" s="7"/>
      <c r="F126" s="9"/>
      <c r="G126" s="7"/>
      <c r="H126" s="7"/>
      <c r="I126" s="7"/>
      <c r="J126" s="7">
        <v>20</v>
      </c>
      <c r="K126" s="23">
        <f t="shared" si="17"/>
        <v>240</v>
      </c>
      <c r="L126" s="9" t="s">
        <v>122</v>
      </c>
      <c r="M126" s="21">
        <f t="shared" si="18"/>
        <v>33</v>
      </c>
      <c r="N126" s="21">
        <f t="shared" si="19"/>
        <v>396</v>
      </c>
      <c r="O126" s="7">
        <v>20200322</v>
      </c>
    </row>
    <row r="127" customFormat="1" ht="29" customHeight="1" spans="1:15">
      <c r="A127" s="7"/>
      <c r="B127" s="7"/>
      <c r="C127" s="8"/>
      <c r="D127" s="8"/>
      <c r="E127" s="7"/>
      <c r="F127" s="9"/>
      <c r="G127" s="7"/>
      <c r="H127" s="7"/>
      <c r="I127" s="7"/>
      <c r="J127" s="7">
        <v>10</v>
      </c>
      <c r="K127" s="23">
        <f t="shared" si="17"/>
        <v>120</v>
      </c>
      <c r="L127" s="9" t="s">
        <v>43</v>
      </c>
      <c r="M127" s="21">
        <f t="shared" si="18"/>
        <v>23</v>
      </c>
      <c r="N127" s="21">
        <f t="shared" si="19"/>
        <v>276</v>
      </c>
      <c r="O127" s="7">
        <v>20200323</v>
      </c>
    </row>
    <row r="128" customFormat="1" ht="28" customHeight="1" spans="1:15">
      <c r="A128" s="7"/>
      <c r="B128" s="7"/>
      <c r="C128" s="8"/>
      <c r="D128" s="8"/>
      <c r="E128" s="7"/>
      <c r="F128" s="9"/>
      <c r="G128" s="7"/>
      <c r="H128" s="7"/>
      <c r="I128" s="7"/>
      <c r="J128" s="7">
        <v>20</v>
      </c>
      <c r="K128" s="23">
        <f t="shared" si="17"/>
        <v>240</v>
      </c>
      <c r="L128" s="9" t="s">
        <v>123</v>
      </c>
      <c r="M128" s="21">
        <f t="shared" si="18"/>
        <v>3</v>
      </c>
      <c r="N128" s="21">
        <f t="shared" si="19"/>
        <v>36</v>
      </c>
      <c r="O128" s="7">
        <v>20200323</v>
      </c>
    </row>
    <row r="129" customFormat="1" ht="26" customHeight="1" spans="1:15">
      <c r="A129" s="7"/>
      <c r="B129" s="7"/>
      <c r="C129" s="8"/>
      <c r="D129" s="8"/>
      <c r="E129" s="7"/>
      <c r="F129" s="9"/>
      <c r="G129" s="7"/>
      <c r="H129" s="7"/>
      <c r="I129" s="7"/>
      <c r="J129" s="7">
        <v>3</v>
      </c>
      <c r="K129" s="23">
        <f t="shared" si="17"/>
        <v>36</v>
      </c>
      <c r="L129" s="9" t="s">
        <v>120</v>
      </c>
      <c r="M129" s="21">
        <f t="shared" si="18"/>
        <v>0</v>
      </c>
      <c r="N129" s="21">
        <f t="shared" si="19"/>
        <v>0</v>
      </c>
      <c r="O129" s="7">
        <v>20200323</v>
      </c>
    </row>
    <row r="130" customFormat="1" ht="24" customHeight="1" spans="1:15">
      <c r="A130" s="10">
        <v>10</v>
      </c>
      <c r="B130" s="10">
        <v>20200222</v>
      </c>
      <c r="C130" s="11" t="s">
        <v>124</v>
      </c>
      <c r="D130" s="11" t="s">
        <v>18</v>
      </c>
      <c r="E130" s="10" t="s">
        <v>60</v>
      </c>
      <c r="F130" s="12" t="s">
        <v>82</v>
      </c>
      <c r="G130" s="10">
        <v>300</v>
      </c>
      <c r="H130" s="10">
        <v>19.9</v>
      </c>
      <c r="I130" s="10">
        <f>SUM(G130*H130)</f>
        <v>5970</v>
      </c>
      <c r="J130" s="7">
        <v>30</v>
      </c>
      <c r="K130" s="23">
        <f t="shared" ref="K130:K150" si="20">SUM(19.9*J130)</f>
        <v>597</v>
      </c>
      <c r="L130" s="9" t="s">
        <v>102</v>
      </c>
      <c r="M130" s="21">
        <f>SUM(G130-J130)</f>
        <v>270</v>
      </c>
      <c r="N130" s="21">
        <f>SUM(I130-K130)</f>
        <v>5373</v>
      </c>
      <c r="O130" s="7">
        <v>20200222</v>
      </c>
    </row>
    <row r="131" customFormat="1" ht="24" customHeight="1" spans="1:15">
      <c r="A131" s="13"/>
      <c r="B131" s="13"/>
      <c r="C131" s="14"/>
      <c r="D131" s="14"/>
      <c r="E131" s="13"/>
      <c r="F131" s="15"/>
      <c r="G131" s="27"/>
      <c r="H131" s="27"/>
      <c r="I131" s="27"/>
      <c r="J131" s="7">
        <v>10</v>
      </c>
      <c r="K131" s="23">
        <f t="shared" si="20"/>
        <v>199</v>
      </c>
      <c r="L131" s="9" t="s">
        <v>106</v>
      </c>
      <c r="M131" s="21">
        <f t="shared" ref="M130:M150" si="21">SUM(M130-J131)</f>
        <v>260</v>
      </c>
      <c r="N131" s="21">
        <f t="shared" ref="N130:N150" si="22">SUM(N130-K131)</f>
        <v>5174</v>
      </c>
      <c r="O131" s="7">
        <v>20200223</v>
      </c>
    </row>
    <row r="132" customFormat="1" ht="24" customHeight="1" spans="1:15">
      <c r="A132" s="13"/>
      <c r="B132" s="13"/>
      <c r="C132" s="14"/>
      <c r="D132" s="14"/>
      <c r="E132" s="13"/>
      <c r="F132" s="15"/>
      <c r="G132" s="27"/>
      <c r="H132" s="27"/>
      <c r="I132" s="27"/>
      <c r="J132" s="7">
        <v>10</v>
      </c>
      <c r="K132" s="23">
        <f t="shared" si="20"/>
        <v>199</v>
      </c>
      <c r="L132" s="9" t="s">
        <v>103</v>
      </c>
      <c r="M132" s="21">
        <f t="shared" si="21"/>
        <v>250</v>
      </c>
      <c r="N132" s="21">
        <f t="shared" si="22"/>
        <v>4975</v>
      </c>
      <c r="O132" s="7">
        <v>20200223</v>
      </c>
    </row>
    <row r="133" customFormat="1" ht="24" customHeight="1" spans="1:15">
      <c r="A133" s="13"/>
      <c r="B133" s="13"/>
      <c r="C133" s="14"/>
      <c r="D133" s="14"/>
      <c r="E133" s="13"/>
      <c r="F133" s="15"/>
      <c r="G133" s="27"/>
      <c r="H133" s="27"/>
      <c r="I133" s="27"/>
      <c r="J133" s="7">
        <v>10</v>
      </c>
      <c r="K133" s="23">
        <f t="shared" si="20"/>
        <v>199</v>
      </c>
      <c r="L133" s="9" t="s">
        <v>57</v>
      </c>
      <c r="M133" s="21">
        <f t="shared" si="21"/>
        <v>240</v>
      </c>
      <c r="N133" s="21">
        <f t="shared" si="22"/>
        <v>4776</v>
      </c>
      <c r="O133" s="7">
        <v>20200223</v>
      </c>
    </row>
    <row r="134" customFormat="1" ht="24" customHeight="1" spans="1:15">
      <c r="A134" s="13"/>
      <c r="B134" s="13"/>
      <c r="C134" s="14"/>
      <c r="D134" s="14"/>
      <c r="E134" s="13"/>
      <c r="F134" s="15"/>
      <c r="G134" s="27"/>
      <c r="H134" s="27"/>
      <c r="I134" s="27"/>
      <c r="J134" s="7">
        <v>10</v>
      </c>
      <c r="K134" s="23">
        <f t="shared" si="20"/>
        <v>199</v>
      </c>
      <c r="L134" s="9" t="s">
        <v>111</v>
      </c>
      <c r="M134" s="21">
        <f t="shared" si="21"/>
        <v>230</v>
      </c>
      <c r="N134" s="21">
        <f t="shared" si="22"/>
        <v>4577</v>
      </c>
      <c r="O134" s="7">
        <v>20200224</v>
      </c>
    </row>
    <row r="135" customFormat="1" ht="24" customHeight="1" spans="1:15">
      <c r="A135" s="13"/>
      <c r="B135" s="13"/>
      <c r="C135" s="14"/>
      <c r="D135" s="14"/>
      <c r="E135" s="13"/>
      <c r="F135" s="15"/>
      <c r="G135" s="27"/>
      <c r="H135" s="27"/>
      <c r="I135" s="27"/>
      <c r="J135" s="7">
        <v>10</v>
      </c>
      <c r="K135" s="23">
        <f t="shared" si="20"/>
        <v>199</v>
      </c>
      <c r="L135" s="9" t="s">
        <v>104</v>
      </c>
      <c r="M135" s="21">
        <f t="shared" si="21"/>
        <v>220</v>
      </c>
      <c r="N135" s="21">
        <f t="shared" si="22"/>
        <v>4378</v>
      </c>
      <c r="O135" s="7">
        <v>20200225</v>
      </c>
    </row>
    <row r="136" customFormat="1" ht="24" customHeight="1" spans="1:15">
      <c r="A136" s="13"/>
      <c r="B136" s="13"/>
      <c r="C136" s="14"/>
      <c r="D136" s="14"/>
      <c r="E136" s="13"/>
      <c r="F136" s="15"/>
      <c r="G136" s="27"/>
      <c r="H136" s="27"/>
      <c r="I136" s="27"/>
      <c r="J136" s="7">
        <v>10</v>
      </c>
      <c r="K136" s="23">
        <f t="shared" si="20"/>
        <v>199</v>
      </c>
      <c r="L136" s="9" t="s">
        <v>97</v>
      </c>
      <c r="M136" s="21">
        <f t="shared" si="21"/>
        <v>210</v>
      </c>
      <c r="N136" s="21">
        <f t="shared" si="22"/>
        <v>4179</v>
      </c>
      <c r="O136" s="7">
        <v>20200225</v>
      </c>
    </row>
    <row r="137" customFormat="1" ht="24" customHeight="1" spans="1:15">
      <c r="A137" s="13"/>
      <c r="B137" s="13"/>
      <c r="C137" s="14"/>
      <c r="D137" s="14"/>
      <c r="E137" s="13"/>
      <c r="F137" s="15"/>
      <c r="G137" s="27"/>
      <c r="H137" s="27"/>
      <c r="I137" s="27"/>
      <c r="J137" s="7">
        <v>10</v>
      </c>
      <c r="K137" s="23">
        <f t="shared" si="20"/>
        <v>199</v>
      </c>
      <c r="L137" s="9" t="s">
        <v>100</v>
      </c>
      <c r="M137" s="21">
        <f t="shared" si="21"/>
        <v>200</v>
      </c>
      <c r="N137" s="21">
        <f t="shared" si="22"/>
        <v>3980</v>
      </c>
      <c r="O137" s="7">
        <v>20200227</v>
      </c>
    </row>
    <row r="138" customFormat="1" ht="24" customHeight="1" spans="1:15">
      <c r="A138" s="13"/>
      <c r="B138" s="13"/>
      <c r="C138" s="14"/>
      <c r="D138" s="14"/>
      <c r="E138" s="13"/>
      <c r="F138" s="15"/>
      <c r="G138" s="27"/>
      <c r="H138" s="27"/>
      <c r="I138" s="27"/>
      <c r="J138" s="7">
        <v>20</v>
      </c>
      <c r="K138" s="23">
        <f t="shared" si="20"/>
        <v>398</v>
      </c>
      <c r="L138" s="9" t="s">
        <v>23</v>
      </c>
      <c r="M138" s="21">
        <f t="shared" si="21"/>
        <v>180</v>
      </c>
      <c r="N138" s="21">
        <f t="shared" si="22"/>
        <v>3582</v>
      </c>
      <c r="O138" s="7">
        <v>20200224</v>
      </c>
    </row>
    <row r="139" customFormat="1" ht="24" customHeight="1" spans="1:15">
      <c r="A139" s="13"/>
      <c r="B139" s="13"/>
      <c r="C139" s="14"/>
      <c r="D139" s="14"/>
      <c r="E139" s="13"/>
      <c r="F139" s="15"/>
      <c r="G139" s="27"/>
      <c r="H139" s="27"/>
      <c r="I139" s="27"/>
      <c r="J139" s="7">
        <v>20</v>
      </c>
      <c r="K139" s="23">
        <f t="shared" si="20"/>
        <v>398</v>
      </c>
      <c r="L139" s="9" t="s">
        <v>94</v>
      </c>
      <c r="M139" s="21">
        <f t="shared" si="21"/>
        <v>160</v>
      </c>
      <c r="N139" s="21">
        <f t="shared" si="22"/>
        <v>3184</v>
      </c>
      <c r="O139" s="7">
        <v>20200224</v>
      </c>
    </row>
    <row r="140" customFormat="1" ht="24" customHeight="1" spans="1:15">
      <c r="A140" s="13"/>
      <c r="B140" s="13"/>
      <c r="C140" s="14"/>
      <c r="D140" s="14"/>
      <c r="E140" s="13"/>
      <c r="F140" s="15"/>
      <c r="G140" s="27"/>
      <c r="H140" s="27"/>
      <c r="I140" s="27"/>
      <c r="J140" s="7">
        <v>10</v>
      </c>
      <c r="K140" s="23">
        <f t="shared" si="20"/>
        <v>199</v>
      </c>
      <c r="L140" s="9" t="s">
        <v>97</v>
      </c>
      <c r="M140" s="21">
        <f t="shared" si="21"/>
        <v>150</v>
      </c>
      <c r="N140" s="35">
        <f t="shared" si="22"/>
        <v>2985</v>
      </c>
      <c r="O140" s="7">
        <v>20200312</v>
      </c>
    </row>
    <row r="141" customFormat="1" ht="24" customHeight="1" spans="1:15">
      <c r="A141" s="13"/>
      <c r="B141" s="13"/>
      <c r="C141" s="14"/>
      <c r="D141" s="14"/>
      <c r="E141" s="13"/>
      <c r="F141" s="15"/>
      <c r="G141" s="27"/>
      <c r="H141" s="27"/>
      <c r="I141" s="27"/>
      <c r="J141" s="7">
        <v>60</v>
      </c>
      <c r="K141" s="23">
        <f t="shared" si="20"/>
        <v>1194</v>
      </c>
      <c r="L141" s="9" t="s">
        <v>32</v>
      </c>
      <c r="M141" s="21">
        <f t="shared" si="21"/>
        <v>90</v>
      </c>
      <c r="N141" s="35">
        <f t="shared" si="22"/>
        <v>1791</v>
      </c>
      <c r="O141" s="7">
        <v>20200313</v>
      </c>
    </row>
    <row r="142" customFormat="1" ht="24" customHeight="1" spans="1:15">
      <c r="A142" s="13"/>
      <c r="B142" s="13"/>
      <c r="C142" s="14"/>
      <c r="D142" s="14"/>
      <c r="E142" s="13"/>
      <c r="F142" s="15"/>
      <c r="G142" s="27"/>
      <c r="H142" s="27"/>
      <c r="I142" s="27"/>
      <c r="J142" s="7">
        <v>10</v>
      </c>
      <c r="K142" s="23">
        <f t="shared" si="20"/>
        <v>199</v>
      </c>
      <c r="L142" s="9" t="s">
        <v>97</v>
      </c>
      <c r="M142" s="21">
        <f t="shared" si="21"/>
        <v>80</v>
      </c>
      <c r="N142" s="35">
        <f t="shared" si="22"/>
        <v>1592</v>
      </c>
      <c r="O142" s="7">
        <v>20200316</v>
      </c>
    </row>
    <row r="143" customFormat="1" ht="24" customHeight="1" spans="1:15">
      <c r="A143" s="13"/>
      <c r="B143" s="13"/>
      <c r="C143" s="14"/>
      <c r="D143" s="14"/>
      <c r="E143" s="13"/>
      <c r="F143" s="15"/>
      <c r="G143" s="27"/>
      <c r="H143" s="27"/>
      <c r="I143" s="27"/>
      <c r="J143" s="7">
        <v>10</v>
      </c>
      <c r="K143" s="23">
        <f t="shared" si="20"/>
        <v>199</v>
      </c>
      <c r="L143" s="9" t="s">
        <v>100</v>
      </c>
      <c r="M143" s="21">
        <f t="shared" si="21"/>
        <v>70</v>
      </c>
      <c r="N143" s="35">
        <f t="shared" si="22"/>
        <v>1393</v>
      </c>
      <c r="O143" s="7">
        <v>20200316</v>
      </c>
    </row>
    <row r="144" customFormat="1" ht="24" customHeight="1" spans="1:15">
      <c r="A144" s="13"/>
      <c r="B144" s="13"/>
      <c r="C144" s="14"/>
      <c r="D144" s="14"/>
      <c r="E144" s="13"/>
      <c r="F144" s="15"/>
      <c r="G144" s="27"/>
      <c r="H144" s="27"/>
      <c r="I144" s="27"/>
      <c r="J144" s="7">
        <v>10</v>
      </c>
      <c r="K144" s="23">
        <f t="shared" si="20"/>
        <v>199</v>
      </c>
      <c r="L144" s="9" t="s">
        <v>112</v>
      </c>
      <c r="M144" s="21">
        <f t="shared" si="21"/>
        <v>60</v>
      </c>
      <c r="N144" s="35">
        <f t="shared" si="22"/>
        <v>1194</v>
      </c>
      <c r="O144" s="7">
        <v>20200316</v>
      </c>
    </row>
    <row r="145" customFormat="1" ht="24" customHeight="1" spans="1:15">
      <c r="A145" s="13"/>
      <c r="B145" s="13"/>
      <c r="C145" s="14"/>
      <c r="D145" s="14"/>
      <c r="E145" s="13"/>
      <c r="F145" s="15"/>
      <c r="G145" s="27"/>
      <c r="H145" s="27"/>
      <c r="I145" s="27"/>
      <c r="J145" s="7">
        <v>10</v>
      </c>
      <c r="K145" s="23">
        <f t="shared" si="20"/>
        <v>199</v>
      </c>
      <c r="L145" s="9" t="s">
        <v>110</v>
      </c>
      <c r="M145" s="21">
        <f t="shared" si="21"/>
        <v>50</v>
      </c>
      <c r="N145" s="35">
        <f t="shared" si="22"/>
        <v>995</v>
      </c>
      <c r="O145" s="7">
        <v>20200316</v>
      </c>
    </row>
    <row r="146" customFormat="1" ht="24" customHeight="1" spans="1:15">
      <c r="A146" s="13"/>
      <c r="B146" s="13"/>
      <c r="C146" s="14"/>
      <c r="D146" s="14"/>
      <c r="E146" s="13"/>
      <c r="F146" s="15"/>
      <c r="G146" s="27"/>
      <c r="H146" s="27"/>
      <c r="I146" s="27"/>
      <c r="J146" s="7">
        <v>10</v>
      </c>
      <c r="K146" s="23">
        <f t="shared" si="20"/>
        <v>199</v>
      </c>
      <c r="L146" s="9" t="s">
        <v>99</v>
      </c>
      <c r="M146" s="21">
        <f t="shared" si="21"/>
        <v>40</v>
      </c>
      <c r="N146" s="35">
        <f t="shared" si="22"/>
        <v>796</v>
      </c>
      <c r="O146" s="7">
        <v>20200317</v>
      </c>
    </row>
    <row r="147" customFormat="1" ht="24" customHeight="1" spans="1:15">
      <c r="A147" s="13"/>
      <c r="B147" s="13"/>
      <c r="C147" s="14"/>
      <c r="D147" s="14"/>
      <c r="E147" s="13"/>
      <c r="F147" s="15"/>
      <c r="G147" s="27"/>
      <c r="H147" s="27"/>
      <c r="I147" s="27"/>
      <c r="J147" s="7">
        <v>10</v>
      </c>
      <c r="K147" s="23">
        <f t="shared" si="20"/>
        <v>199</v>
      </c>
      <c r="L147" s="9" t="s">
        <v>104</v>
      </c>
      <c r="M147" s="21">
        <f t="shared" si="21"/>
        <v>30</v>
      </c>
      <c r="N147" s="35">
        <f t="shared" si="22"/>
        <v>597</v>
      </c>
      <c r="O147" s="7">
        <v>20200317</v>
      </c>
    </row>
    <row r="148" customFormat="1" ht="24" customHeight="1" spans="1:15">
      <c r="A148" s="13"/>
      <c r="B148" s="13"/>
      <c r="C148" s="14"/>
      <c r="D148" s="14"/>
      <c r="E148" s="13"/>
      <c r="F148" s="15"/>
      <c r="G148" s="27"/>
      <c r="H148" s="27"/>
      <c r="I148" s="27"/>
      <c r="J148" s="7">
        <v>10</v>
      </c>
      <c r="K148" s="23">
        <f t="shared" si="20"/>
        <v>199</v>
      </c>
      <c r="L148" s="9" t="s">
        <v>107</v>
      </c>
      <c r="M148" s="21">
        <f t="shared" si="21"/>
        <v>20</v>
      </c>
      <c r="N148" s="35">
        <f t="shared" si="22"/>
        <v>398</v>
      </c>
      <c r="O148" s="7">
        <v>20200317</v>
      </c>
    </row>
    <row r="149" customFormat="1" ht="24" customHeight="1" spans="1:15">
      <c r="A149" s="13"/>
      <c r="B149" s="13"/>
      <c r="C149" s="14"/>
      <c r="D149" s="14"/>
      <c r="E149" s="13"/>
      <c r="F149" s="15"/>
      <c r="G149" s="27"/>
      <c r="H149" s="27"/>
      <c r="I149" s="27"/>
      <c r="J149" s="7">
        <v>10</v>
      </c>
      <c r="K149" s="23">
        <f t="shared" si="20"/>
        <v>199</v>
      </c>
      <c r="L149" s="9" t="s">
        <v>88</v>
      </c>
      <c r="M149" s="21">
        <f t="shared" si="21"/>
        <v>10</v>
      </c>
      <c r="N149" s="35">
        <f t="shared" si="22"/>
        <v>199</v>
      </c>
      <c r="O149" s="7">
        <v>20200317</v>
      </c>
    </row>
    <row r="150" customFormat="1" ht="24" customHeight="1" spans="1:15">
      <c r="A150" s="13"/>
      <c r="B150" s="13"/>
      <c r="C150" s="14"/>
      <c r="D150" s="14"/>
      <c r="E150" s="13"/>
      <c r="F150" s="15"/>
      <c r="G150" s="27"/>
      <c r="H150" s="27"/>
      <c r="I150" s="27"/>
      <c r="J150" s="7">
        <v>10</v>
      </c>
      <c r="K150" s="23">
        <f t="shared" si="20"/>
        <v>199</v>
      </c>
      <c r="L150" s="9" t="s">
        <v>109</v>
      </c>
      <c r="M150" s="21">
        <f t="shared" si="21"/>
        <v>0</v>
      </c>
      <c r="N150" s="35">
        <f t="shared" si="22"/>
        <v>0</v>
      </c>
      <c r="O150" s="7">
        <v>20200317</v>
      </c>
    </row>
    <row r="151" customFormat="1" ht="27" customHeight="1" spans="1:15">
      <c r="A151" s="7">
        <v>11</v>
      </c>
      <c r="B151" s="7">
        <v>20200216</v>
      </c>
      <c r="C151" s="9" t="s">
        <v>125</v>
      </c>
      <c r="D151" s="8" t="s">
        <v>126</v>
      </c>
      <c r="E151" s="7" t="s">
        <v>35</v>
      </c>
      <c r="F151" s="9" t="s">
        <v>127</v>
      </c>
      <c r="G151" s="28">
        <v>100</v>
      </c>
      <c r="H151" s="28">
        <v>17</v>
      </c>
      <c r="I151" s="28">
        <f>SUM(G151*H151)</f>
        <v>1700</v>
      </c>
      <c r="J151" s="7"/>
      <c r="K151" s="7"/>
      <c r="L151" s="9"/>
      <c r="M151" s="21">
        <f t="shared" ref="M151:M153" si="23">SUM(G151-J151)</f>
        <v>100</v>
      </c>
      <c r="N151" s="21">
        <f>SUM(I151-K151)</f>
        <v>1700</v>
      </c>
      <c r="O151" s="7"/>
    </row>
    <row r="152" customFormat="1" ht="23" customHeight="1" spans="1:15">
      <c r="A152" s="10">
        <v>12</v>
      </c>
      <c r="B152" s="10">
        <v>20200216</v>
      </c>
      <c r="C152" s="12" t="s">
        <v>125</v>
      </c>
      <c r="D152" s="11" t="s">
        <v>18</v>
      </c>
      <c r="E152" s="10" t="s">
        <v>35</v>
      </c>
      <c r="F152" s="12" t="s">
        <v>128</v>
      </c>
      <c r="G152" s="29">
        <v>500</v>
      </c>
      <c r="H152" s="29">
        <v>13</v>
      </c>
      <c r="I152" s="29">
        <f>SUM(G152*H152)</f>
        <v>6500</v>
      </c>
      <c r="J152" s="7">
        <v>13</v>
      </c>
      <c r="K152" s="7">
        <f>SUM(H152*J152)</f>
        <v>169</v>
      </c>
      <c r="L152" s="9" t="s">
        <v>43</v>
      </c>
      <c r="M152" s="21">
        <f t="shared" si="23"/>
        <v>487</v>
      </c>
      <c r="N152" s="21">
        <f>SUM(H152*M152)</f>
        <v>6331</v>
      </c>
      <c r="O152" s="7">
        <v>20200316</v>
      </c>
    </row>
    <row r="153" customFormat="1" ht="23" customHeight="1" spans="1:15">
      <c r="A153" s="13"/>
      <c r="B153" s="13"/>
      <c r="C153" s="15"/>
      <c r="D153" s="14"/>
      <c r="E153" s="13"/>
      <c r="F153" s="15"/>
      <c r="G153" s="30"/>
      <c r="H153" s="30"/>
      <c r="I153" s="30"/>
      <c r="J153" s="7">
        <v>7</v>
      </c>
      <c r="K153" s="7">
        <f t="shared" ref="K153:K163" si="24">SUM(13*J153)</f>
        <v>91</v>
      </c>
      <c r="L153" s="9" t="s">
        <v>129</v>
      </c>
      <c r="M153" s="21">
        <f t="shared" ref="M153:M163" si="25">SUM(M152-J153)</f>
        <v>480</v>
      </c>
      <c r="N153" s="21">
        <f t="shared" ref="N153:N163" si="26">SUM(N152-K153)</f>
        <v>6240</v>
      </c>
      <c r="O153" s="7">
        <v>20200323</v>
      </c>
    </row>
    <row r="154" customFormat="1" ht="23" customHeight="1" spans="1:15">
      <c r="A154" s="13"/>
      <c r="B154" s="13"/>
      <c r="C154" s="15"/>
      <c r="D154" s="14"/>
      <c r="E154" s="13"/>
      <c r="F154" s="15"/>
      <c r="G154" s="30"/>
      <c r="H154" s="30"/>
      <c r="I154" s="30"/>
      <c r="J154" s="7">
        <v>32</v>
      </c>
      <c r="K154" s="7">
        <f t="shared" si="24"/>
        <v>416</v>
      </c>
      <c r="L154" s="9" t="s">
        <v>118</v>
      </c>
      <c r="M154" s="21">
        <f t="shared" si="25"/>
        <v>448</v>
      </c>
      <c r="N154" s="21">
        <f t="shared" si="26"/>
        <v>5824</v>
      </c>
      <c r="O154" s="7">
        <v>20200325</v>
      </c>
    </row>
    <row r="155" customFormat="1" ht="23" customHeight="1" spans="1:15">
      <c r="A155" s="13"/>
      <c r="B155" s="13"/>
      <c r="C155" s="15"/>
      <c r="D155" s="14"/>
      <c r="E155" s="13"/>
      <c r="F155" s="15"/>
      <c r="G155" s="30"/>
      <c r="H155" s="30"/>
      <c r="I155" s="30"/>
      <c r="J155" s="7">
        <v>17</v>
      </c>
      <c r="K155" s="7">
        <f t="shared" si="24"/>
        <v>221</v>
      </c>
      <c r="L155" s="9" t="s">
        <v>130</v>
      </c>
      <c r="M155" s="21">
        <f t="shared" si="25"/>
        <v>431</v>
      </c>
      <c r="N155" s="21">
        <f t="shared" si="26"/>
        <v>5603</v>
      </c>
      <c r="O155" s="7">
        <v>20200325</v>
      </c>
    </row>
    <row r="156" customFormat="1" ht="23" customHeight="1" spans="1:15">
      <c r="A156" s="13"/>
      <c r="B156" s="13"/>
      <c r="C156" s="15"/>
      <c r="D156" s="14"/>
      <c r="E156" s="13"/>
      <c r="F156" s="15"/>
      <c r="G156" s="30"/>
      <c r="H156" s="30"/>
      <c r="I156" s="30"/>
      <c r="J156" s="7">
        <v>40</v>
      </c>
      <c r="K156" s="7">
        <f t="shared" si="24"/>
        <v>520</v>
      </c>
      <c r="L156" s="9" t="s">
        <v>131</v>
      </c>
      <c r="M156" s="21">
        <f t="shared" si="25"/>
        <v>391</v>
      </c>
      <c r="N156" s="21">
        <f t="shared" si="26"/>
        <v>5083</v>
      </c>
      <c r="O156" s="7">
        <v>20200325</v>
      </c>
    </row>
    <row r="157" customFormat="1" ht="23" customHeight="1" spans="1:15">
      <c r="A157" s="13"/>
      <c r="B157" s="13"/>
      <c r="C157" s="15"/>
      <c r="D157" s="14"/>
      <c r="E157" s="13"/>
      <c r="F157" s="15"/>
      <c r="G157" s="30"/>
      <c r="H157" s="30"/>
      <c r="I157" s="30"/>
      <c r="J157" s="7">
        <v>32</v>
      </c>
      <c r="K157" s="7">
        <f t="shared" si="24"/>
        <v>416</v>
      </c>
      <c r="L157" s="9" t="s">
        <v>23</v>
      </c>
      <c r="M157" s="21">
        <f t="shared" si="25"/>
        <v>359</v>
      </c>
      <c r="N157" s="21">
        <f t="shared" si="26"/>
        <v>4667</v>
      </c>
      <c r="O157" s="7">
        <v>20200326</v>
      </c>
    </row>
    <row r="158" customFormat="1" ht="23" customHeight="1" spans="1:15">
      <c r="A158" s="13"/>
      <c r="B158" s="13"/>
      <c r="C158" s="15"/>
      <c r="D158" s="14"/>
      <c r="E158" s="13"/>
      <c r="F158" s="15"/>
      <c r="G158" s="30"/>
      <c r="H158" s="30"/>
      <c r="I158" s="30"/>
      <c r="J158" s="7">
        <v>32</v>
      </c>
      <c r="K158" s="7">
        <f t="shared" si="24"/>
        <v>416</v>
      </c>
      <c r="L158" s="9" t="s">
        <v>117</v>
      </c>
      <c r="M158" s="21">
        <f t="shared" si="25"/>
        <v>327</v>
      </c>
      <c r="N158" s="21">
        <f t="shared" si="26"/>
        <v>4251</v>
      </c>
      <c r="O158" s="7">
        <v>20200326</v>
      </c>
    </row>
    <row r="159" customFormat="1" ht="23" customHeight="1" spans="1:15">
      <c r="A159" s="13"/>
      <c r="B159" s="13"/>
      <c r="C159" s="15"/>
      <c r="D159" s="14"/>
      <c r="E159" s="13"/>
      <c r="F159" s="15"/>
      <c r="G159" s="30"/>
      <c r="H159" s="30"/>
      <c r="I159" s="30"/>
      <c r="J159" s="7">
        <v>32</v>
      </c>
      <c r="K159" s="7">
        <f t="shared" si="24"/>
        <v>416</v>
      </c>
      <c r="L159" s="9" t="s">
        <v>102</v>
      </c>
      <c r="M159" s="21">
        <f t="shared" si="25"/>
        <v>295</v>
      </c>
      <c r="N159" s="21">
        <f t="shared" si="26"/>
        <v>3835</v>
      </c>
      <c r="O159" s="7">
        <v>20200326</v>
      </c>
    </row>
    <row r="160" customFormat="1" ht="23" customHeight="1" spans="1:15">
      <c r="A160" s="13"/>
      <c r="B160" s="13"/>
      <c r="C160" s="15"/>
      <c r="D160" s="14"/>
      <c r="E160" s="13"/>
      <c r="F160" s="15"/>
      <c r="G160" s="30"/>
      <c r="H160" s="30"/>
      <c r="I160" s="30"/>
      <c r="J160" s="7">
        <v>32</v>
      </c>
      <c r="K160" s="7">
        <f t="shared" si="24"/>
        <v>416</v>
      </c>
      <c r="L160" s="9" t="s">
        <v>132</v>
      </c>
      <c r="M160" s="21">
        <f t="shared" si="25"/>
        <v>263</v>
      </c>
      <c r="N160" s="21">
        <f t="shared" si="26"/>
        <v>3419</v>
      </c>
      <c r="O160" s="7">
        <v>20200326</v>
      </c>
    </row>
    <row r="161" customFormat="1" ht="23" customHeight="1" spans="1:15">
      <c r="A161" s="13"/>
      <c r="B161" s="13"/>
      <c r="C161" s="15"/>
      <c r="D161" s="14"/>
      <c r="E161" s="13"/>
      <c r="F161" s="15"/>
      <c r="G161" s="30"/>
      <c r="H161" s="30"/>
      <c r="I161" s="30"/>
      <c r="J161" s="7">
        <v>4</v>
      </c>
      <c r="K161" s="7">
        <f t="shared" si="24"/>
        <v>52</v>
      </c>
      <c r="L161" s="9" t="s">
        <v>133</v>
      </c>
      <c r="M161" s="21">
        <f t="shared" si="25"/>
        <v>259</v>
      </c>
      <c r="N161" s="21">
        <f t="shared" si="26"/>
        <v>3367</v>
      </c>
      <c r="O161" s="7">
        <v>20200330</v>
      </c>
    </row>
    <row r="162" customFormat="1" ht="23" customHeight="1" spans="1:15">
      <c r="A162" s="13"/>
      <c r="B162" s="13"/>
      <c r="C162" s="15"/>
      <c r="D162" s="14"/>
      <c r="E162" s="13"/>
      <c r="F162" s="15"/>
      <c r="G162" s="30"/>
      <c r="H162" s="30"/>
      <c r="I162" s="30"/>
      <c r="J162" s="7">
        <v>2</v>
      </c>
      <c r="K162" s="7">
        <f t="shared" si="24"/>
        <v>26</v>
      </c>
      <c r="L162" s="9" t="s">
        <v>134</v>
      </c>
      <c r="M162" s="21">
        <f t="shared" si="25"/>
        <v>257</v>
      </c>
      <c r="N162" s="21">
        <f t="shared" si="26"/>
        <v>3341</v>
      </c>
      <c r="O162" s="7">
        <v>20200330</v>
      </c>
    </row>
    <row r="163" customFormat="1" ht="23" customHeight="1" spans="1:15">
      <c r="A163" s="17"/>
      <c r="B163" s="17"/>
      <c r="C163" s="19"/>
      <c r="D163" s="18"/>
      <c r="E163" s="17"/>
      <c r="F163" s="19"/>
      <c r="G163" s="31"/>
      <c r="H163" s="31"/>
      <c r="I163" s="31"/>
      <c r="J163" s="7">
        <v>2</v>
      </c>
      <c r="K163" s="7">
        <f t="shared" si="24"/>
        <v>26</v>
      </c>
      <c r="L163" s="9" t="s">
        <v>135</v>
      </c>
      <c r="M163" s="21">
        <f t="shared" si="25"/>
        <v>255</v>
      </c>
      <c r="N163" s="21">
        <f t="shared" si="26"/>
        <v>3315</v>
      </c>
      <c r="O163" s="7">
        <v>20200330</v>
      </c>
    </row>
    <row r="164" customFormat="1" ht="50" customHeight="1" spans="1:15">
      <c r="A164" s="7">
        <v>13</v>
      </c>
      <c r="B164" s="7">
        <v>20200220</v>
      </c>
      <c r="C164" s="9" t="s">
        <v>136</v>
      </c>
      <c r="D164" s="8" t="s">
        <v>114</v>
      </c>
      <c r="E164" s="7" t="s">
        <v>35</v>
      </c>
      <c r="F164" s="9" t="s">
        <v>115</v>
      </c>
      <c r="G164" s="28">
        <v>400</v>
      </c>
      <c r="H164" s="28">
        <v>12</v>
      </c>
      <c r="I164" s="28">
        <f>SUM(G164*H164)</f>
        <v>4800</v>
      </c>
      <c r="J164" s="7"/>
      <c r="K164" s="7"/>
      <c r="L164" s="9"/>
      <c r="M164" s="21">
        <f>SUM(G164-J164)</f>
        <v>400</v>
      </c>
      <c r="N164" s="21">
        <f>SUM(I164-K164)</f>
        <v>4800</v>
      </c>
      <c r="O164" s="7"/>
    </row>
    <row r="165" customFormat="1" ht="28" customHeight="1" spans="1:15">
      <c r="A165" s="10">
        <v>14</v>
      </c>
      <c r="B165" s="10">
        <v>20200220</v>
      </c>
      <c r="C165" s="12" t="s">
        <v>113</v>
      </c>
      <c r="D165" s="11" t="s">
        <v>114</v>
      </c>
      <c r="E165" s="10" t="s">
        <v>60</v>
      </c>
      <c r="F165" s="12" t="s">
        <v>137</v>
      </c>
      <c r="G165" s="29">
        <v>320</v>
      </c>
      <c r="H165" s="29">
        <v>12</v>
      </c>
      <c r="I165" s="29">
        <f>SUM(G165*H165)</f>
        <v>3840</v>
      </c>
      <c r="J165" s="7">
        <v>32</v>
      </c>
      <c r="K165" s="7">
        <f>SUM(12*J165)</f>
        <v>384</v>
      </c>
      <c r="L165" s="9" t="s">
        <v>24</v>
      </c>
      <c r="M165" s="21">
        <f>SUM(G165-J165)</f>
        <v>288</v>
      </c>
      <c r="N165" s="21">
        <f>SUM(12*M165)</f>
        <v>3456</v>
      </c>
      <c r="O165" s="7">
        <v>20200324</v>
      </c>
    </row>
    <row r="166" customFormat="1" ht="28" customHeight="1" spans="1:15">
      <c r="A166" s="13"/>
      <c r="B166" s="13"/>
      <c r="C166" s="15"/>
      <c r="D166" s="14"/>
      <c r="E166" s="13"/>
      <c r="F166" s="15"/>
      <c r="G166" s="30"/>
      <c r="H166" s="30"/>
      <c r="I166" s="30"/>
      <c r="J166" s="7">
        <v>32</v>
      </c>
      <c r="K166" s="7">
        <f>SUM(12*J166)</f>
        <v>384</v>
      </c>
      <c r="L166" s="9" t="s">
        <v>25</v>
      </c>
      <c r="M166" s="21">
        <f>SUM(M165-J166)</f>
        <v>256</v>
      </c>
      <c r="N166" s="21">
        <f>SUM(N165-K166)</f>
        <v>3072</v>
      </c>
      <c r="O166" s="7">
        <v>20200324</v>
      </c>
    </row>
    <row r="167" customFormat="1" ht="32" customHeight="1" spans="1:15">
      <c r="A167" s="10">
        <v>15</v>
      </c>
      <c r="B167" s="10">
        <v>20200306</v>
      </c>
      <c r="C167" s="11" t="s">
        <v>138</v>
      </c>
      <c r="D167" s="11" t="s">
        <v>139</v>
      </c>
      <c r="E167" s="10" t="s">
        <v>29</v>
      </c>
      <c r="F167" s="12"/>
      <c r="G167" s="10">
        <v>4200</v>
      </c>
      <c r="H167" s="10">
        <v>4.5</v>
      </c>
      <c r="I167" s="10">
        <f>SUM(G167*H167)</f>
        <v>18900</v>
      </c>
      <c r="J167" s="7">
        <v>1200</v>
      </c>
      <c r="K167" s="7">
        <f>SUM(H167*J167)</f>
        <v>5400</v>
      </c>
      <c r="L167" s="9" t="s">
        <v>140</v>
      </c>
      <c r="M167" s="21">
        <f>SUM(G167-J167)</f>
        <v>3000</v>
      </c>
      <c r="N167" s="21">
        <f>SUM(M167*H167)</f>
        <v>13500</v>
      </c>
      <c r="O167" s="7">
        <v>20200323</v>
      </c>
    </row>
    <row r="168" customFormat="1" ht="32" customHeight="1" spans="1:15">
      <c r="A168" s="13"/>
      <c r="B168" s="13"/>
      <c r="C168" s="14"/>
      <c r="D168" s="14"/>
      <c r="E168" s="13"/>
      <c r="F168" s="15"/>
      <c r="G168" s="27"/>
      <c r="H168" s="27"/>
      <c r="I168" s="27"/>
      <c r="J168" s="7">
        <v>1800</v>
      </c>
      <c r="K168" s="7">
        <f>SUM(H167*J168)</f>
        <v>8100</v>
      </c>
      <c r="L168" s="9" t="s">
        <v>94</v>
      </c>
      <c r="M168" s="21">
        <f>SUM(M167-J168)</f>
        <v>1200</v>
      </c>
      <c r="N168" s="21">
        <f>SUM(N167-K168)</f>
        <v>5400</v>
      </c>
      <c r="O168" s="7">
        <v>20200323</v>
      </c>
    </row>
    <row r="169" customFormat="1" ht="32" customHeight="1" spans="1:15">
      <c r="A169" s="13"/>
      <c r="B169" s="13"/>
      <c r="C169" s="14"/>
      <c r="D169" s="14"/>
      <c r="E169" s="13"/>
      <c r="F169" s="15"/>
      <c r="G169" s="27"/>
      <c r="H169" s="27"/>
      <c r="I169" s="27"/>
      <c r="J169" s="7">
        <v>1200</v>
      </c>
      <c r="K169" s="7">
        <f>SUM(4.5*J169)</f>
        <v>5400</v>
      </c>
      <c r="L169" s="9" t="s">
        <v>141</v>
      </c>
      <c r="M169" s="21">
        <f>SUM(M168-J169)</f>
        <v>0</v>
      </c>
      <c r="N169" s="21">
        <f>SUM(N168-K169)</f>
        <v>0</v>
      </c>
      <c r="O169" s="7">
        <v>20200323</v>
      </c>
    </row>
    <row r="170" customFormat="1" ht="30" customHeight="1" spans="1:15">
      <c r="A170" s="17">
        <v>16</v>
      </c>
      <c r="B170" s="7">
        <v>20200307</v>
      </c>
      <c r="C170" s="8" t="s">
        <v>142</v>
      </c>
      <c r="D170" s="8" t="s">
        <v>143</v>
      </c>
      <c r="E170" s="7" t="s">
        <v>144</v>
      </c>
      <c r="F170" s="8"/>
      <c r="G170" s="7">
        <v>300</v>
      </c>
      <c r="H170" s="7">
        <v>78</v>
      </c>
      <c r="I170" s="7">
        <f>SUM(G170*H170)</f>
        <v>23400</v>
      </c>
      <c r="J170" s="7">
        <v>300</v>
      </c>
      <c r="K170" s="7">
        <v>23400</v>
      </c>
      <c r="L170" s="9" t="s">
        <v>32</v>
      </c>
      <c r="M170" s="21">
        <v>0</v>
      </c>
      <c r="N170" s="21">
        <v>0</v>
      </c>
      <c r="O170" s="7">
        <v>20200313</v>
      </c>
    </row>
    <row r="171" customFormat="1" ht="25.05" customHeight="1" spans="2:15">
      <c r="B171" s="32"/>
      <c r="C171" s="33"/>
      <c r="D171" s="34"/>
      <c r="F171" s="33"/>
      <c r="G171" s="32"/>
      <c r="H171" s="32"/>
      <c r="I171" s="32"/>
      <c r="L171" s="2"/>
      <c r="O171" s="3"/>
    </row>
    <row r="172" ht="25.05" customHeight="1"/>
    <row r="173" ht="25.05" customHeight="1"/>
  </sheetData>
  <mergeCells count="119">
    <mergeCell ref="A1:O1"/>
    <mergeCell ref="F2:M2"/>
    <mergeCell ref="A4:A9"/>
    <mergeCell ref="A10:A13"/>
    <mergeCell ref="A14:A31"/>
    <mergeCell ref="A32:A34"/>
    <mergeCell ref="A35:A46"/>
    <mergeCell ref="A47:A53"/>
    <mergeCell ref="A54:A67"/>
    <mergeCell ref="A68:A110"/>
    <mergeCell ref="A111:A129"/>
    <mergeCell ref="A130:A150"/>
    <mergeCell ref="A152:A163"/>
    <mergeCell ref="A165:A166"/>
    <mergeCell ref="A167:A169"/>
    <mergeCell ref="B4:B9"/>
    <mergeCell ref="B10:B13"/>
    <mergeCell ref="B14:B31"/>
    <mergeCell ref="B32:B34"/>
    <mergeCell ref="B35:B46"/>
    <mergeCell ref="B47:B53"/>
    <mergeCell ref="B54:B67"/>
    <mergeCell ref="B68:B110"/>
    <mergeCell ref="B111:B129"/>
    <mergeCell ref="B130:B150"/>
    <mergeCell ref="B152:B163"/>
    <mergeCell ref="B165:B166"/>
    <mergeCell ref="B167:B169"/>
    <mergeCell ref="C4:C9"/>
    <mergeCell ref="C10:C13"/>
    <mergeCell ref="C14:C31"/>
    <mergeCell ref="C32:C34"/>
    <mergeCell ref="C35:C46"/>
    <mergeCell ref="C47:C53"/>
    <mergeCell ref="C54:C67"/>
    <mergeCell ref="C68:C110"/>
    <mergeCell ref="C111:C129"/>
    <mergeCell ref="C130:C150"/>
    <mergeCell ref="C152:C163"/>
    <mergeCell ref="C165:C166"/>
    <mergeCell ref="C167:C169"/>
    <mergeCell ref="D4:D9"/>
    <mergeCell ref="D10:D13"/>
    <mergeCell ref="D14:D31"/>
    <mergeCell ref="D32:D34"/>
    <mergeCell ref="D35:D46"/>
    <mergeCell ref="D47:D53"/>
    <mergeCell ref="D54:D67"/>
    <mergeCell ref="D68:D110"/>
    <mergeCell ref="D111:D129"/>
    <mergeCell ref="D130:D150"/>
    <mergeCell ref="D152:D163"/>
    <mergeCell ref="D165:D166"/>
    <mergeCell ref="D167:D169"/>
    <mergeCell ref="E4:E9"/>
    <mergeCell ref="E10:E13"/>
    <mergeCell ref="E14:E31"/>
    <mergeCell ref="E32:E34"/>
    <mergeCell ref="E35:E46"/>
    <mergeCell ref="E47:E53"/>
    <mergeCell ref="E54:E67"/>
    <mergeCell ref="E68:E110"/>
    <mergeCell ref="E111:E129"/>
    <mergeCell ref="E130:E150"/>
    <mergeCell ref="E152:E163"/>
    <mergeCell ref="E165:E166"/>
    <mergeCell ref="E167:E169"/>
    <mergeCell ref="F4:F9"/>
    <mergeCell ref="F10:F13"/>
    <mergeCell ref="F14:F31"/>
    <mergeCell ref="F32:F34"/>
    <mergeCell ref="F35:F46"/>
    <mergeCell ref="F47:F53"/>
    <mergeCell ref="F54:F67"/>
    <mergeCell ref="F68:F110"/>
    <mergeCell ref="F111:F129"/>
    <mergeCell ref="F130:F150"/>
    <mergeCell ref="F152:F163"/>
    <mergeCell ref="F165:F166"/>
    <mergeCell ref="F167:F169"/>
    <mergeCell ref="G4:G9"/>
    <mergeCell ref="G10:G13"/>
    <mergeCell ref="G14:G31"/>
    <mergeCell ref="G32:G34"/>
    <mergeCell ref="G35:G46"/>
    <mergeCell ref="G47:G53"/>
    <mergeCell ref="G54:G67"/>
    <mergeCell ref="G68:G110"/>
    <mergeCell ref="G111:G129"/>
    <mergeCell ref="G130:G150"/>
    <mergeCell ref="G152:G163"/>
    <mergeCell ref="G165:G166"/>
    <mergeCell ref="G167:G169"/>
    <mergeCell ref="H4:H9"/>
    <mergeCell ref="H10:H13"/>
    <mergeCell ref="H14:H31"/>
    <mergeCell ref="H32:H34"/>
    <mergeCell ref="H35:H46"/>
    <mergeCell ref="H47:H53"/>
    <mergeCell ref="H54:H67"/>
    <mergeCell ref="H68:H110"/>
    <mergeCell ref="H111:H129"/>
    <mergeCell ref="H130:H150"/>
    <mergeCell ref="H152:H163"/>
    <mergeCell ref="H165:H166"/>
    <mergeCell ref="H167:H169"/>
    <mergeCell ref="I4:I9"/>
    <mergeCell ref="I10:I13"/>
    <mergeCell ref="I14:I31"/>
    <mergeCell ref="I32:I34"/>
    <mergeCell ref="I35:I46"/>
    <mergeCell ref="I47:I53"/>
    <mergeCell ref="I54:I67"/>
    <mergeCell ref="I68:I110"/>
    <mergeCell ref="I111:I129"/>
    <mergeCell ref="I130:I150"/>
    <mergeCell ref="I152:I163"/>
    <mergeCell ref="I165:I166"/>
    <mergeCell ref="I167:I169"/>
  </mergeCells>
  <pageMargins left="0.751388888888889" right="0.751388888888889" top="0.275" bottom="0.314583333333333" header="0.354166666666667" footer="0.27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4月2日公示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2020-02-04T01:15:00Z</dcterms:created>
  <dcterms:modified xsi:type="dcterms:W3CDTF">2021-04-20T08:34:58Z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