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601"/>
  </bookViews>
  <sheets>
    <sheet name="2025年定向非定向明细表" sheetId="16" r:id="rId1"/>
    <sheet name="Sheet1" sheetId="22" state="hidden" r:id="rId2"/>
    <sheet name="2024年定向非定向明细表 (2)" sheetId="21" state="hidden" r:id="rId3"/>
    <sheet name="教育系统明细" sheetId="18" state="hidden" r:id="rId4"/>
    <sheet name="林业系统明细" sheetId="19" state="hidden" r:id="rId5"/>
  </sheets>
  <definedNames>
    <definedName name="_xlnm._FilterDatabase" localSheetId="0" hidden="1">'2025年定向非定向明细表'!$A$4:$XEV$204</definedName>
    <definedName name="_xlnm._FilterDatabase" localSheetId="2" hidden="1">'2024年定向非定向明细表 (2)'!$A$4:$N$498</definedName>
    <definedName name="_xlnm._FilterDatabase" localSheetId="3" hidden="1">教育系统明细!$A$2:$G$62</definedName>
    <definedName name="_xlnm.Print_Area" localSheetId="0">'2025年定向非定向明细表'!$A$105:$L$106</definedName>
    <definedName name="_xlnm.Print_Area" localSheetId="2">'2024年定向非定向明细表 (2)'!$A$115:$N$121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4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2024.5.7调了50万到公墓项目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F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刘定州7.2扫码补捐1000元</t>
        </r>
      </text>
    </comment>
    <comment ref="F4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2024.5.7调了50万到公墓项目</t>
        </r>
      </text>
    </comment>
    <comment ref="O461" authorId="0">
      <text>
        <r>
          <rPr>
            <b/>
            <sz val="9"/>
            <rFont val="宋体"/>
            <charset val="134"/>
          </rPr>
          <t>Administrator:2024.2.9从公墓支付的497514元调回到该项目支付</t>
        </r>
      </text>
    </comment>
  </commentList>
</comments>
</file>

<file path=xl/sharedStrings.xml><?xml version="1.0" encoding="utf-8"?>
<sst xmlns="http://schemas.openxmlformats.org/spreadsheetml/2006/main" count="2046" uniqueCount="995">
  <si>
    <t>和平县2025年“6.30”助力乡村振兴活动捐赠情况表</t>
  </si>
  <si>
    <t xml:space="preserve">         </t>
  </si>
  <si>
    <t>序号</t>
  </si>
  <si>
    <t>捐赠单位</t>
  </si>
  <si>
    <t>捐赠收入</t>
  </si>
  <si>
    <t>认捐单位代表</t>
  </si>
  <si>
    <t xml:space="preserve">认捐金额  </t>
  </si>
  <si>
    <t>到账金额</t>
  </si>
  <si>
    <t>现场捐</t>
  </si>
  <si>
    <t>定向资金     到账金额</t>
  </si>
  <si>
    <t>非定向资金     到账金额</t>
  </si>
  <si>
    <t>到账时间</t>
  </si>
  <si>
    <t>是否有 认捐书</t>
  </si>
  <si>
    <t>是否开财政 票据</t>
  </si>
  <si>
    <t>资金意向</t>
  </si>
  <si>
    <t>和平长盛电机有限公司</t>
  </si>
  <si>
    <t>罗福财</t>
  </si>
  <si>
    <t>2025.7.17</t>
  </si>
  <si>
    <t>贝墩镇3万、上陵寨西村3万</t>
  </si>
  <si>
    <t>东瑞食品集团股份有限公司</t>
  </si>
  <si>
    <t>袁炜阳</t>
  </si>
  <si>
    <t>2025.8.28</t>
  </si>
  <si>
    <t>有</t>
  </si>
  <si>
    <t>彭寨镇兴隆村</t>
  </si>
  <si>
    <t>爱心人士线上捐款（含四套班子等单位干部现场捐13000元）</t>
  </si>
  <si>
    <t>2025.6.21-7.1</t>
  </si>
  <si>
    <t>和平县农业农村局</t>
  </si>
  <si>
    <t>杨国彦</t>
  </si>
  <si>
    <t>2025.7.2</t>
  </si>
  <si>
    <t>热水镇乡村振兴项目</t>
  </si>
  <si>
    <t>和平县和建建设工程质量检测有限公司</t>
  </si>
  <si>
    <t>黄寅兵</t>
  </si>
  <si>
    <t>2025.7.1</t>
  </si>
  <si>
    <t>和平县人民政府办公室</t>
  </si>
  <si>
    <t>李杰</t>
  </si>
  <si>
    <t>用于彭寨镇3350元和青州镇3350元乡村振兴工作</t>
  </si>
  <si>
    <t>和平县公白镇人民政府</t>
  </si>
  <si>
    <t>黄赞</t>
  </si>
  <si>
    <t>2025.7.16</t>
  </si>
  <si>
    <t>公白镇乡村振兴</t>
  </si>
  <si>
    <t>和平县优胜镇人民政府</t>
  </si>
  <si>
    <t>卢辉华</t>
  </si>
  <si>
    <t>用于优胜镇乡村振兴建设</t>
  </si>
  <si>
    <t>和平县古寨镇人民政府</t>
  </si>
  <si>
    <t>曹逸</t>
  </si>
  <si>
    <t>2025.7.3</t>
  </si>
  <si>
    <t>助力古寨镇乡村振兴公益事业</t>
  </si>
  <si>
    <t>和平县长塘镇人民政府</t>
  </si>
  <si>
    <t>陈伟前</t>
  </si>
  <si>
    <t>2025.7.12</t>
  </si>
  <si>
    <t>长塘镇乡村振兴项目</t>
  </si>
  <si>
    <t>和平县大坝镇人民政府</t>
  </si>
  <si>
    <t>黄添兴</t>
  </si>
  <si>
    <t>用于大坝镇乡村振兴建设</t>
  </si>
  <si>
    <t>和平县彭寨镇人民政府</t>
  </si>
  <si>
    <t>朱增</t>
  </si>
  <si>
    <t>2025.6.30</t>
  </si>
  <si>
    <t>助力彭寨镇乡村振兴项目建设</t>
  </si>
  <si>
    <t>和平县合水镇人民政府</t>
  </si>
  <si>
    <t>何可准</t>
  </si>
  <si>
    <t>2025.6.28</t>
  </si>
  <si>
    <t>用于合水镇乡村振兴建设</t>
  </si>
  <si>
    <t>和平县东水镇人民政府</t>
  </si>
  <si>
    <t>陈文诚</t>
  </si>
  <si>
    <t>定向用于东水镇</t>
  </si>
  <si>
    <t>和平县阳明镇人民政府</t>
  </si>
  <si>
    <t>陈小浩</t>
  </si>
  <si>
    <t>2025.7.5</t>
  </si>
  <si>
    <t>用于和平县阳明镇乡村振兴项目</t>
  </si>
  <si>
    <t>和平县林寨镇人民政府</t>
  </si>
  <si>
    <t>肖禹</t>
  </si>
  <si>
    <t>2025.7.5-7.10</t>
  </si>
  <si>
    <t>用于林寨镇乡村振兴活动</t>
  </si>
  <si>
    <t>和平县贝墩镇人民政府</t>
  </si>
  <si>
    <t>刘月伟</t>
  </si>
  <si>
    <t>贝墩镇基础设施建设维护</t>
  </si>
  <si>
    <t>中共和平县委巡察工作领导小组办公室</t>
  </si>
  <si>
    <t>黄锦洪</t>
  </si>
  <si>
    <t>和平县消防救援大队</t>
  </si>
  <si>
    <t>袁明生</t>
  </si>
  <si>
    <t>2023.6.30</t>
  </si>
  <si>
    <t>广东省和平县气象局</t>
  </si>
  <si>
    <t>李波</t>
  </si>
  <si>
    <t>2025.7.24</t>
  </si>
  <si>
    <t>礼士镇黄茅村</t>
  </si>
  <si>
    <t>和平县文化广电旅游体育局</t>
  </si>
  <si>
    <t>张恩平</t>
  </si>
  <si>
    <t>2025.7.7</t>
  </si>
  <si>
    <t>贝墩镇</t>
  </si>
  <si>
    <t>和平县供销合作联社</t>
  </si>
  <si>
    <t>曾高文</t>
  </si>
  <si>
    <t>用于青州镇乡村振兴工作</t>
  </si>
  <si>
    <t>和平县国有资产事务中心</t>
  </si>
  <si>
    <t>蓝霖</t>
  </si>
  <si>
    <t>古寨镇乡村振兴项目</t>
  </si>
  <si>
    <t>中共和平县委宣传部</t>
  </si>
  <si>
    <t>凌景峰</t>
  </si>
  <si>
    <t>和平县政务服务和数据管理局</t>
  </si>
  <si>
    <t>王庆练</t>
  </si>
  <si>
    <t>和平县市场监督管理局</t>
  </si>
  <si>
    <t>王小将</t>
  </si>
  <si>
    <t>定向用于长塘镇乡村振兴项目</t>
  </si>
  <si>
    <t>和平县市场物业管理局</t>
  </si>
  <si>
    <t>徐春泉</t>
  </si>
  <si>
    <t>2025.7.9</t>
  </si>
  <si>
    <t>和平县水果研究所</t>
  </si>
  <si>
    <t>黄春源</t>
  </si>
  <si>
    <t>2025.6.26</t>
  </si>
  <si>
    <t>下车镇</t>
  </si>
  <si>
    <t>和平县不动产登记中心</t>
  </si>
  <si>
    <t>池志雄</t>
  </si>
  <si>
    <t>长塘镇贫困大学生补助</t>
  </si>
  <si>
    <t>和平县发展和改革局</t>
  </si>
  <si>
    <t>赖康</t>
  </si>
  <si>
    <t>和平县爱国卫生运动委员会办公室</t>
  </si>
  <si>
    <t>杨小娃</t>
  </si>
  <si>
    <t xml:space="preserve">扶持下车镇乡村振兴 </t>
  </si>
  <si>
    <t>和平县工商业联合会</t>
  </si>
  <si>
    <t>曾志明</t>
  </si>
  <si>
    <t>和平县林寨镇</t>
  </si>
  <si>
    <t>和平县自然资源局</t>
  </si>
  <si>
    <t>叶志环</t>
  </si>
  <si>
    <t>专项用于阳明镇乡村振兴事业和项目</t>
  </si>
  <si>
    <t>和平县科学技术协会</t>
  </si>
  <si>
    <t>黄通彬</t>
  </si>
  <si>
    <t>和平县妇幼保健院</t>
  </si>
  <si>
    <t>杨华卿</t>
  </si>
  <si>
    <t>广东和平农村商业银行股份有限公司</t>
  </si>
  <si>
    <t>宋佳</t>
  </si>
  <si>
    <t>用于彭寨镇川九村（挂钩驻点村）乡村振兴</t>
  </si>
  <si>
    <t>和平县粮食储备管理中心</t>
  </si>
  <si>
    <t>黄春涛</t>
  </si>
  <si>
    <t>和平县总工会</t>
  </si>
  <si>
    <t>尤小平</t>
  </si>
  <si>
    <t>用于礼士镇梅坝村乡村振兴项目</t>
  </si>
  <si>
    <t>和平县审计局</t>
  </si>
  <si>
    <t>黄基能</t>
  </si>
  <si>
    <t>助力优胜镇优镇村乡村振兴活动</t>
  </si>
  <si>
    <t>和平县疾病预防控制中心</t>
  </si>
  <si>
    <t>刘春城</t>
  </si>
  <si>
    <t>2025.7.15</t>
  </si>
  <si>
    <t>用于热水镇联丰村乡村振兴项目</t>
  </si>
  <si>
    <t>和平县妇女联合会</t>
  </si>
  <si>
    <t>何秀华</t>
  </si>
  <si>
    <t>用于妇联资助贫困学生</t>
  </si>
  <si>
    <t>中国邮政储蓄银行股份有限公司和平县支行</t>
  </si>
  <si>
    <t>徐焕建</t>
  </si>
  <si>
    <t>和平县下车镇“百千万工程”项目建设</t>
  </si>
  <si>
    <t>和平县公路事务中心</t>
  </si>
  <si>
    <t>李镇东</t>
  </si>
  <si>
    <t>和平县人民检察院</t>
  </si>
  <si>
    <t>陈漫秀</t>
  </si>
  <si>
    <t>2025.7.11</t>
  </si>
  <si>
    <t>和平县浰源镇</t>
  </si>
  <si>
    <t>和平县社会保险基金管理局</t>
  </si>
  <si>
    <t>宋明炬</t>
  </si>
  <si>
    <t>和平县农村公路服务中心</t>
  </si>
  <si>
    <t>陈洪杰</t>
  </si>
  <si>
    <t>优胜镇</t>
  </si>
  <si>
    <t>和平县公共资源交易中心</t>
  </si>
  <si>
    <t>刘银彩</t>
  </si>
  <si>
    <t>和平县统计局</t>
  </si>
  <si>
    <t>何小优</t>
  </si>
  <si>
    <t>和平县卫生健康局</t>
  </si>
  <si>
    <t>吴舒妲</t>
  </si>
  <si>
    <t>2025.7.8</t>
  </si>
  <si>
    <t>古寨镇乡村振兴</t>
  </si>
  <si>
    <t>和平县退役军人事务局</t>
  </si>
  <si>
    <t>袁道文</t>
  </si>
  <si>
    <t>用于林寨镇乡村振兴建设</t>
  </si>
  <si>
    <t>和平县公安局</t>
  </si>
  <si>
    <t>黄洪宜</t>
  </si>
  <si>
    <t xml:space="preserve"> 有</t>
  </si>
  <si>
    <t>中共和平县委组织部</t>
  </si>
  <si>
    <t>黄福庭</t>
  </si>
  <si>
    <t>和平县人民武装部</t>
  </si>
  <si>
    <t>陈鹏</t>
  </si>
  <si>
    <t>和平县医疗保障局</t>
  </si>
  <si>
    <t>谢妙今</t>
  </si>
  <si>
    <t>2025.7.4</t>
  </si>
  <si>
    <t>礼士镇</t>
  </si>
  <si>
    <t>和平县交通运输局</t>
  </si>
  <si>
    <t>叶文新</t>
  </si>
  <si>
    <t>和平县信访局</t>
  </si>
  <si>
    <t>叶春生</t>
  </si>
  <si>
    <t>和平县财政局</t>
  </si>
  <si>
    <t>何坚生</t>
  </si>
  <si>
    <t>中共和平县委社会工作部</t>
  </si>
  <si>
    <t>罗好天</t>
  </si>
  <si>
    <t>用于古寨镇乡村振兴项目</t>
  </si>
  <si>
    <t>中共和平县委党校</t>
  </si>
  <si>
    <t>陈飞舞</t>
  </si>
  <si>
    <t>助力阳明镇乡村振兴</t>
  </si>
  <si>
    <t>中共和平县委政法委员会</t>
  </si>
  <si>
    <t>叶春芳</t>
  </si>
  <si>
    <t>和平县科技创新服务中心</t>
  </si>
  <si>
    <t>陈丽莉</t>
  </si>
  <si>
    <t>和平县融媒体中心</t>
  </si>
  <si>
    <t>何美霞</t>
  </si>
  <si>
    <t>用于长塘镇秀河村乡村振兴</t>
  </si>
  <si>
    <t>和平县土地储备中心</t>
  </si>
  <si>
    <t>肖家雄</t>
  </si>
  <si>
    <t>和平县水务局</t>
  </si>
  <si>
    <t>彭辉武</t>
  </si>
  <si>
    <t>河源市住房公积金管理中心和平管理部</t>
  </si>
  <si>
    <t>林婷</t>
  </si>
  <si>
    <t>河源市住房公积金管理中心</t>
  </si>
  <si>
    <t>陈美琪</t>
  </si>
  <si>
    <t>2025.7.29</t>
  </si>
  <si>
    <t>和平县档案馆</t>
  </si>
  <si>
    <t>黄国强</t>
  </si>
  <si>
    <t>中国共产主义青年团和平县委员会</t>
  </si>
  <si>
    <t>邹亿伦</t>
  </si>
  <si>
    <t>古寨镇</t>
  </si>
  <si>
    <t>和平县民政局</t>
  </si>
  <si>
    <t>吴小迪</t>
  </si>
  <si>
    <t>中共和平县委机构编制委员会办公室</t>
  </si>
  <si>
    <t>黄旭</t>
  </si>
  <si>
    <t>和平县城市管理和综合执法局</t>
  </si>
  <si>
    <t>刘飚</t>
  </si>
  <si>
    <t>优胜镇秀溪村</t>
  </si>
  <si>
    <t>广东和平黄石坳省级自然保护区管理处</t>
  </si>
  <si>
    <t>周小平</t>
  </si>
  <si>
    <t>和平县中医院</t>
  </si>
  <si>
    <t>叶风宽</t>
  </si>
  <si>
    <t>和平县人民医院</t>
  </si>
  <si>
    <t>徐丰涌</t>
  </si>
  <si>
    <t>用于上陵镇</t>
  </si>
  <si>
    <t>和平县卫生监督所</t>
  </si>
  <si>
    <t>曾冠宾</t>
  </si>
  <si>
    <t>和平县文学艺术界联合会</t>
  </si>
  <si>
    <t>王军民</t>
  </si>
  <si>
    <t>和平县乡村振兴局</t>
  </si>
  <si>
    <t>和平县上陵镇人民政府</t>
  </si>
  <si>
    <t>黄永锋</t>
  </si>
  <si>
    <t>2025.7.21</t>
  </si>
  <si>
    <t>上陵镇乡村振兴建设</t>
  </si>
  <si>
    <t>政协广东省和平县委员会办公室</t>
  </si>
  <si>
    <t>叶东</t>
  </si>
  <si>
    <t>和平县阳明镇谢洞村</t>
  </si>
  <si>
    <t>和平县应急管理局</t>
  </si>
  <si>
    <t>庄明泉</t>
  </si>
  <si>
    <t>和平县青州镇人民政府</t>
  </si>
  <si>
    <t>杨呈若</t>
  </si>
  <si>
    <t>用于青州镇乡村振兴项目</t>
  </si>
  <si>
    <t>和平县人力资源和社会保障局</t>
  </si>
  <si>
    <t>黄剑锋</t>
  </si>
  <si>
    <t>中国共产党和平县纪律检查委员会</t>
  </si>
  <si>
    <t>卢勇舟</t>
  </si>
  <si>
    <t>浰源镇帮扶“百千万工程”相关工作</t>
  </si>
  <si>
    <t>和平县司法局</t>
  </si>
  <si>
    <t>徐民群</t>
  </si>
  <si>
    <t>合水镇人民政府合水村村民委员会</t>
  </si>
  <si>
    <t>广东电网有限责任公司河源和平供电局</t>
  </si>
  <si>
    <t>黄东平</t>
  </si>
  <si>
    <t>和平县长塘镇中畲村乡村振兴活动</t>
  </si>
  <si>
    <t>中共和平县委办公室</t>
  </si>
  <si>
    <t>黄斌</t>
  </si>
  <si>
    <t>河源市生态环境局和平分局</t>
  </si>
  <si>
    <t>钟荣谦</t>
  </si>
  <si>
    <t>和平县下车镇人民政府</t>
  </si>
  <si>
    <t>曾辉天</t>
  </si>
  <si>
    <t>用于下车镇乡村振兴</t>
  </si>
  <si>
    <t>和平县热水镇人民政府</t>
  </si>
  <si>
    <t>曹杰</t>
  </si>
  <si>
    <t>和平县教育局</t>
  </si>
  <si>
    <t>陈彩红</t>
  </si>
  <si>
    <t>2025.7.1-7.9</t>
  </si>
  <si>
    <t>帮扶贝墩镇乡村振兴项目</t>
  </si>
  <si>
    <t>和平县浰源镇人民政府</t>
  </si>
  <si>
    <t>叶志宏</t>
  </si>
  <si>
    <t>用于浰源镇乡村振兴项目</t>
  </si>
  <si>
    <t>和平县工业商务和信息化局</t>
  </si>
  <si>
    <t>梁耀梅</t>
  </si>
  <si>
    <t>和平县大坝镇汤湖村村委会</t>
  </si>
  <si>
    <t>和平县人民法院</t>
  </si>
  <si>
    <t>高玲</t>
  </si>
  <si>
    <t>助力青州镇乡村振兴</t>
  </si>
  <si>
    <t>和平县残疾人联合会</t>
  </si>
  <si>
    <t>朱美娥</t>
  </si>
  <si>
    <t>用于公白镇乡村振兴项目</t>
  </si>
  <si>
    <t>中国电信股份有限公司和平分公司</t>
  </si>
  <si>
    <t>朱林</t>
  </si>
  <si>
    <t>2025.7.10</t>
  </si>
  <si>
    <t>用于下车镇云峰村乡村振兴项目</t>
  </si>
  <si>
    <t>和平县礼士镇人民政府</t>
  </si>
  <si>
    <t>周文力</t>
  </si>
  <si>
    <t>2025.7.31</t>
  </si>
  <si>
    <t>用于礼士镇乡村振兴项目</t>
  </si>
  <si>
    <t>和平县林业局</t>
  </si>
  <si>
    <t>黄智练</t>
  </si>
  <si>
    <t>中共和平县委统一战线工作部</t>
  </si>
  <si>
    <t>徐智登</t>
  </si>
  <si>
    <t>2025.7.30</t>
  </si>
  <si>
    <t>助力和平县公白镇东联村乡村振兴项目</t>
  </si>
  <si>
    <t>和平县佛教协会</t>
  </si>
  <si>
    <t>释顿念</t>
  </si>
  <si>
    <t>和平县道教（各场所）</t>
  </si>
  <si>
    <t>刘桂珍</t>
  </si>
  <si>
    <t>和平县基督教协会</t>
  </si>
  <si>
    <t>林乐慈</t>
  </si>
  <si>
    <t>和平县酒类行业协会</t>
  </si>
  <si>
    <t>叶勇志</t>
  </si>
  <si>
    <t>广东汇友生态农业有限公司</t>
  </si>
  <si>
    <t>刘少农</t>
  </si>
  <si>
    <t>和平县住房和城乡建设局</t>
  </si>
  <si>
    <t>徐学晓</t>
  </si>
  <si>
    <t>贝墩镇河溪村</t>
  </si>
  <si>
    <t>广东三穗建筑工程有限公司</t>
  </si>
  <si>
    <t>梁志鹏</t>
  </si>
  <si>
    <t>和平县华粤东新置业有限公司</t>
  </si>
  <si>
    <t>朱皓卫</t>
  </si>
  <si>
    <t>河源大和实业发展有限公司</t>
  </si>
  <si>
    <t>李秋芳</t>
  </si>
  <si>
    <t>优胜镇石坝村</t>
  </si>
  <si>
    <t>和平县汇丰房地产开发有限公司</t>
  </si>
  <si>
    <t>刘家洛</t>
  </si>
  <si>
    <t>彭寨镇彭镇村叶下二队道路改造资金</t>
  </si>
  <si>
    <t>和平县工业园管理委员会</t>
  </si>
  <si>
    <t>黄胜伟</t>
  </si>
  <si>
    <t>飞锐科技（和平）有限公司</t>
  </si>
  <si>
    <t>刘利涛</t>
  </si>
  <si>
    <t>河源市福鑫源复合材料有限公司</t>
  </si>
  <si>
    <t>谢金凤</t>
  </si>
  <si>
    <t>和平县福鑫科技有限公司</t>
  </si>
  <si>
    <t>林红梅</t>
  </si>
  <si>
    <t>新九州环境技术（和平县）有限公司</t>
  </si>
  <si>
    <t>唐美云</t>
  </si>
  <si>
    <t>2025.7.28</t>
  </si>
  <si>
    <t>河源市和平县大坝镇高发村村民委员会</t>
  </si>
  <si>
    <t>和平华润燃气有限公司</t>
  </si>
  <si>
    <t>郭强辉</t>
  </si>
  <si>
    <t>优胜镇秀溪村村民委员会</t>
  </si>
  <si>
    <t>河源豪景盛塑料有限公司</t>
  </si>
  <si>
    <t>李伟</t>
  </si>
  <si>
    <t>和平县工业园管委会大坝片区基础设施建设</t>
  </si>
  <si>
    <t>河源豪盛祥塑料有限公司</t>
  </si>
  <si>
    <t>和平县宝利源资源循环利用科技有限公司</t>
  </si>
  <si>
    <t>杨文立</t>
  </si>
  <si>
    <t>定向用于和平工业园管理委员会大坝片区基础设施建设</t>
  </si>
  <si>
    <t>和平县冠华精密模具有限公司</t>
  </si>
  <si>
    <t>黄明曦</t>
  </si>
  <si>
    <t>2025.8.12</t>
  </si>
  <si>
    <t>河源市和平县浰源新街村村民委员会</t>
  </si>
  <si>
    <t>河源朗轩眼镜有限公司</t>
  </si>
  <si>
    <t>吴飞岳</t>
  </si>
  <si>
    <t xml:space="preserve">和平县东水镇甘蕉村民委员会赤江村小组蓝求场 </t>
  </si>
  <si>
    <t>和平县瑞祥科技有限公司</t>
  </si>
  <si>
    <t>刘良彬</t>
  </si>
  <si>
    <t>1.和平县阳明镇新城社区5000元；2.和平县工业园管委会大坝片区基础设施建设50000元</t>
  </si>
  <si>
    <t>千禧年喜庆文化（和平县）有限公司</t>
  </si>
  <si>
    <t>林文溪</t>
  </si>
  <si>
    <t>2025.6.29</t>
  </si>
  <si>
    <t>和平县天诚钟表配件有限公司</t>
  </si>
  <si>
    <t>欧阳东就</t>
  </si>
  <si>
    <t>和平县润达塑料制品有限公司</t>
  </si>
  <si>
    <t>张新强</t>
  </si>
  <si>
    <t>和平县宏基塑料制品有限公司</t>
  </si>
  <si>
    <t>欧宇华</t>
  </si>
  <si>
    <t>广东保特新材料有限公司</t>
  </si>
  <si>
    <r>
      <rPr>
        <sz val="11"/>
        <rFont val="仿宋_GB2312"/>
        <charset val="134"/>
      </rPr>
      <t>翟好</t>
    </r>
    <r>
      <rPr>
        <sz val="11"/>
        <rFont val="宋体"/>
        <charset val="134"/>
      </rPr>
      <t>䔜</t>
    </r>
  </si>
  <si>
    <t>广东普能达科技有限公司</t>
  </si>
  <si>
    <t>周亚铭</t>
  </si>
  <si>
    <t>大坝镇汤湖村</t>
  </si>
  <si>
    <t>河源捷兴电子科技有限公司</t>
  </si>
  <si>
    <t>戴进沛</t>
  </si>
  <si>
    <t>广东显赫科技集团有限公司</t>
  </si>
  <si>
    <t>陈文武</t>
  </si>
  <si>
    <t>2025.7.14</t>
  </si>
  <si>
    <t>用于青州镇永丰村</t>
  </si>
  <si>
    <t>丰华钟表制品（和平）有限公司</t>
  </si>
  <si>
    <t>范贤圣</t>
  </si>
  <si>
    <t>和平县阳明镇新城社区党群服务中心</t>
  </si>
  <si>
    <t>和平县炬胜燃气有限公司</t>
  </si>
  <si>
    <t>曾辉明</t>
  </si>
  <si>
    <t>和平县人民代表大会常务委员会办公室</t>
  </si>
  <si>
    <t>彭秋映</t>
  </si>
  <si>
    <t>优胜镇新石村</t>
  </si>
  <si>
    <t>国家税务总局和平县税务局</t>
  </si>
  <si>
    <t>叶志标</t>
  </si>
  <si>
    <t>长塘镇人民政府</t>
  </si>
  <si>
    <t>中国农业银行股份有限公司和平县支行</t>
  </si>
  <si>
    <t>王如捷</t>
  </si>
  <si>
    <t>上陵镇人民政府</t>
  </si>
  <si>
    <t>广东烟草河源市有限责任公司和平县分公司</t>
  </si>
  <si>
    <t>叶成龙</t>
  </si>
  <si>
    <t>程瑛</t>
  </si>
  <si>
    <t>2025.8.8</t>
  </si>
  <si>
    <t>用于下车镇街道交通标识工程项目经费</t>
  </si>
  <si>
    <t>中国移动通信集团广东有限公司和平分公司</t>
  </si>
  <si>
    <t>曾石棚</t>
  </si>
  <si>
    <t>和平县王阳明法治研究会</t>
  </si>
  <si>
    <t>范冬阳</t>
  </si>
  <si>
    <t>中国人民财产保险股份有限公司和平支公司</t>
  </si>
  <si>
    <t>钟明浩</t>
  </si>
  <si>
    <t>和平县信成实业有限公司</t>
  </si>
  <si>
    <t>2025.6.25-7.1</t>
  </si>
  <si>
    <t>深圳市亚辉龙生物科技股份有限公司</t>
  </si>
  <si>
    <t>姚兰</t>
  </si>
  <si>
    <t>和平县医疗检测水平提升计划6812500元（物资）、和平县山区学校体育计划健康支援计划287200元</t>
  </si>
  <si>
    <t>顺嘉玩具(和平)有限公司</t>
  </si>
  <si>
    <t xml:space="preserve">祝春华 </t>
  </si>
  <si>
    <t>上陵镇寨西村委会</t>
  </si>
  <si>
    <t>和平县盛源生态环境建设有限公司</t>
  </si>
  <si>
    <t>陈文力</t>
  </si>
  <si>
    <t>和平县优胜镇石坝村委会</t>
  </si>
  <si>
    <t>和平县绿怡园林有限公司</t>
  </si>
  <si>
    <t>张雪芳</t>
  </si>
  <si>
    <t>东源县生源林业有限公司</t>
  </si>
  <si>
    <t>和平县兴汇园林绿化有限公司</t>
  </si>
  <si>
    <t>河源环创塑料有限公司</t>
  </si>
  <si>
    <t>葛中银</t>
  </si>
  <si>
    <t>紫金县武源造林有限公司</t>
  </si>
  <si>
    <t>黄洪华</t>
  </si>
  <si>
    <t>和平县优胜镇石坝村村民委员会</t>
  </si>
  <si>
    <t>河源市鸣诚再生资源有限公司</t>
  </si>
  <si>
    <t xml:space="preserve"> 和平县国营物资有限公司液化气分公司</t>
  </si>
  <si>
    <t>凌杰峰</t>
  </si>
  <si>
    <t>和平县优胜镇秀溪村</t>
  </si>
  <si>
    <t>和平县鑫源液化气供应有限公司</t>
  </si>
  <si>
    <t>和平县国营商业有限公司</t>
  </si>
  <si>
    <t>黄旭门</t>
  </si>
  <si>
    <t>和平县鑫安达电子科技有限公司</t>
  </si>
  <si>
    <t>黄德文</t>
  </si>
  <si>
    <t>给阳明镇新城社区党群服务中心</t>
  </si>
  <si>
    <t>河源市橙功制造有限公司</t>
  </si>
  <si>
    <t>邱小良</t>
  </si>
  <si>
    <t>2025.6.27</t>
  </si>
  <si>
    <t>和平县国有资产经营有限公司</t>
  </si>
  <si>
    <t>黄文迪</t>
  </si>
  <si>
    <t>2025.6.28-7.2</t>
  </si>
  <si>
    <t>和平县明声林业有限公司</t>
  </si>
  <si>
    <t>朱明华</t>
  </si>
  <si>
    <t>2025.6.30-7.4</t>
  </si>
  <si>
    <t>惠东县春景园林建设工程有限公司</t>
  </si>
  <si>
    <t>胡继文</t>
  </si>
  <si>
    <t>清远市骏发园林绿化工程有限公司</t>
  </si>
  <si>
    <t>广东盛岚园林发展有限公司</t>
  </si>
  <si>
    <t>惠州市百成环境工程有限公司</t>
  </si>
  <si>
    <t>张自煌</t>
  </si>
  <si>
    <t>河源市绿码新材料有限公司</t>
  </si>
  <si>
    <t>张华雯</t>
  </si>
  <si>
    <t>广东国建水利水电工程建设有限公司</t>
  </si>
  <si>
    <t>陈一帆</t>
  </si>
  <si>
    <t>广西建工集团第四建筑工程有限责任公司河源市分公司</t>
  </si>
  <si>
    <t>尹家飞</t>
  </si>
  <si>
    <t>和平县金叶发展有限公司</t>
  </si>
  <si>
    <t>和平县保安服务有限公司</t>
  </si>
  <si>
    <t>陈一品</t>
  </si>
  <si>
    <t>和平县联发运输有限公司</t>
  </si>
  <si>
    <t>广东高泽新材料有限公司</t>
  </si>
  <si>
    <t>吴小锋</t>
  </si>
  <si>
    <t>深圳易储能源科技有限公司</t>
  </si>
  <si>
    <t>石姣</t>
  </si>
  <si>
    <t>工行广东河源分行和平县支行</t>
  </si>
  <si>
    <t>和平县直属机关事务局</t>
  </si>
  <si>
    <t>王晓</t>
  </si>
  <si>
    <t>河源市国有黎明林场</t>
  </si>
  <si>
    <t>中国联通和平县分公司</t>
  </si>
  <si>
    <t>中国人寿保险（集团）公司和平分公司</t>
  </si>
  <si>
    <t>中国人寿财产保险股份有限公司和平分公司</t>
  </si>
  <si>
    <t>和平县归国华侨联合会</t>
  </si>
  <si>
    <t>和平县对外贸易总公司</t>
  </si>
  <si>
    <t>国家金融监督管理局和平支局</t>
  </si>
  <si>
    <t>黄伟联</t>
  </si>
  <si>
    <t>和平县永盛营林绿化工程有限公司</t>
  </si>
  <si>
    <t>和平县茂盛林业有限公司</t>
  </si>
  <si>
    <t>2025.7.22-8.20</t>
  </si>
  <si>
    <t>广东誉景园林有限公司</t>
  </si>
  <si>
    <t>王堆鑫</t>
  </si>
  <si>
    <t>广东省山景园林绿化有限公司</t>
  </si>
  <si>
    <t>葛小毛</t>
  </si>
  <si>
    <t>2025.8.21</t>
  </si>
  <si>
    <t>广东启承工程服务有限公司</t>
  </si>
  <si>
    <t>李伟国</t>
  </si>
  <si>
    <t>河源市蓝伟荣茂绿化工程有限公司</t>
  </si>
  <si>
    <t>2025.8.22</t>
  </si>
  <si>
    <t>中国建设银行股份有限公司和平支行</t>
  </si>
  <si>
    <t>王平凡</t>
  </si>
  <si>
    <t>2025.6.30-8.26</t>
  </si>
  <si>
    <t>深圳市南和通讯实业有限公司</t>
  </si>
  <si>
    <t>万川</t>
  </si>
  <si>
    <t>和平县礼士镇梅坝村5000元、上陵镇新民村文化站15000元</t>
  </si>
  <si>
    <t>和平县点点爱心公益慈善中心</t>
  </si>
  <si>
    <t>王远平</t>
  </si>
  <si>
    <t>2025.8.11</t>
  </si>
  <si>
    <t>县妇联用于资助困境学生专项</t>
  </si>
  <si>
    <t>易为思（深圳）科技有限公司</t>
  </si>
  <si>
    <t>吴建峰</t>
  </si>
  <si>
    <t>致同会计师事务所（特殊普通合伙）深圳分所</t>
  </si>
  <si>
    <t>苏洋</t>
  </si>
  <si>
    <t>2025.8.15</t>
  </si>
  <si>
    <t>县妇联用于资助慰问困境家庭</t>
  </si>
  <si>
    <t>许俊聪、甘国英夫妇</t>
  </si>
  <si>
    <t>甘国英</t>
  </si>
  <si>
    <t>用于福和小学国英教学大楼建设和该小学运动场维修、主席台建设等工程。</t>
  </si>
  <si>
    <t>陈宾</t>
  </si>
  <si>
    <t>2025.8.20</t>
  </si>
  <si>
    <t>彭福胜</t>
  </si>
  <si>
    <t>林展辉</t>
  </si>
  <si>
    <t>2025.8.5</t>
  </si>
  <si>
    <t>魏姗琳</t>
  </si>
  <si>
    <t>2025.10.11</t>
  </si>
  <si>
    <t>用于和平县妇女联合会资助困境学生</t>
  </si>
  <si>
    <t>韩洁莹</t>
  </si>
  <si>
    <t>陈忆平</t>
  </si>
  <si>
    <t>合计</t>
  </si>
  <si>
    <t>其中：现金5373731.42元，物资6812500元</t>
  </si>
  <si>
    <t xml:space="preserve">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</si>
  <si>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</si>
  <si>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·</t>
  </si>
  <si>
    <t>2024年6.30助力乡村振兴捐赠资金明细表</t>
  </si>
  <si>
    <t>捐赠支出</t>
  </si>
  <si>
    <t>捐赠结余</t>
  </si>
  <si>
    <t>合计结余</t>
  </si>
  <si>
    <t>备注</t>
  </si>
  <si>
    <t>联系电话</t>
  </si>
  <si>
    <t>是否开    财政票据</t>
  </si>
  <si>
    <t>支付时间</t>
  </si>
  <si>
    <t>定向     支出金额</t>
  </si>
  <si>
    <t>非定向支出金额</t>
  </si>
  <si>
    <t>定向      结余金额</t>
  </si>
  <si>
    <t>非定向  结余金额</t>
  </si>
  <si>
    <t>河源栖岭农牧科技有限公司</t>
  </si>
  <si>
    <t>陈华</t>
  </si>
  <si>
    <t>无</t>
  </si>
  <si>
    <t>找杨局</t>
  </si>
  <si>
    <t>广东弘顺三建集团有限公司</t>
  </si>
  <si>
    <t>朱德深</t>
  </si>
  <si>
    <t>和一村基础设施</t>
  </si>
  <si>
    <t>和平县金龙矿业有限公司</t>
  </si>
  <si>
    <t>姚伟华</t>
  </si>
  <si>
    <t>和平东瑞农牧发展有限公司</t>
  </si>
  <si>
    <t>王展祥</t>
  </si>
  <si>
    <t>13809624848</t>
  </si>
  <si>
    <t>找慧姐</t>
  </si>
  <si>
    <t>和平县新印象发展有限公司</t>
  </si>
  <si>
    <t>廖清华</t>
  </si>
  <si>
    <t>13827895711</t>
  </si>
  <si>
    <t>热水镇九连村</t>
  </si>
  <si>
    <t>谢珊珊18316800471</t>
  </si>
  <si>
    <t>广东聪明人集团有限公司</t>
  </si>
  <si>
    <t>周文郁</t>
  </si>
  <si>
    <t>贝墩镇人民政府2024年应届大学生奖学金</t>
  </si>
  <si>
    <t>岭南城乡规划设计院</t>
  </si>
  <si>
    <t>罗元</t>
  </si>
  <si>
    <t>吴振飘</t>
  </si>
  <si>
    <t>2024.7.2</t>
  </si>
  <si>
    <t>和平县乡村振兴促进会启动资金</t>
  </si>
  <si>
    <t>和平县君乐药业有限公司</t>
  </si>
  <si>
    <t>李浩</t>
  </si>
  <si>
    <t>2024.7.11</t>
  </si>
  <si>
    <t>发票2203292</t>
  </si>
  <si>
    <t>1、3万元用于和平县总商会“商会林”种植；2、3万元用于和平县文化广电旅游体育局；3、4万元用于下车镇镇山村美化乡村“四小园”建设</t>
  </si>
  <si>
    <t>2024.7.30支付和平县总商会“商会林”种植</t>
  </si>
  <si>
    <t>和平县百家实业有限公司</t>
  </si>
  <si>
    <t>谢林春</t>
  </si>
  <si>
    <t>13829312678</t>
  </si>
  <si>
    <t>2024.6.26</t>
  </si>
  <si>
    <t>发票2203282</t>
  </si>
  <si>
    <t>县妇联用于资助困境准大学生</t>
  </si>
  <si>
    <t>2024.7.30</t>
  </si>
  <si>
    <t>爱心人士线上捐款</t>
  </si>
  <si>
    <t>2024.6.8-7.31</t>
  </si>
  <si>
    <t>2024.6.21</t>
  </si>
  <si>
    <t>青州镇乡村振兴项目</t>
  </si>
  <si>
    <r>
      <rPr>
        <b/>
        <sz val="11"/>
        <color theme="1"/>
        <rFont val="宋体"/>
        <charset val="134"/>
        <scheme val="minor"/>
      </rPr>
      <t>用于彭寨镇</t>
    </r>
    <r>
      <rPr>
        <b/>
        <sz val="11"/>
        <color rgb="FFFF0000"/>
        <rFont val="宋体"/>
        <charset val="134"/>
        <scheme val="minor"/>
      </rPr>
      <t>绿美广东</t>
    </r>
    <r>
      <rPr>
        <b/>
        <sz val="11"/>
        <color theme="1"/>
        <rFont val="宋体"/>
        <charset val="134"/>
        <scheme val="minor"/>
      </rPr>
      <t>植树款</t>
    </r>
  </si>
  <si>
    <t>18807626732</t>
  </si>
  <si>
    <t>2024.6.25</t>
  </si>
  <si>
    <t>公白镇乡村振兴款</t>
  </si>
  <si>
    <t>周明海</t>
  </si>
  <si>
    <t>优胜镇基础设施建设</t>
  </si>
  <si>
    <t>古寨镇乡村振兴公益事业</t>
  </si>
  <si>
    <t>2024.6.25 2024.7.1</t>
  </si>
  <si>
    <t>2024.6.27</t>
  </si>
  <si>
    <t>大坝镇乡村振兴建设</t>
  </si>
  <si>
    <t>助力彭寨镇乡村振兴建设项目</t>
  </si>
  <si>
    <t>2024.6.28</t>
  </si>
  <si>
    <t>合水镇乡村振兴建设</t>
  </si>
  <si>
    <t>定向于东水镇</t>
  </si>
  <si>
    <t>专项用于阳明镇乡村振兴事业项目</t>
  </si>
  <si>
    <t>黄晓玲</t>
  </si>
  <si>
    <t>林寨镇乡村振兴项目</t>
  </si>
  <si>
    <t>2024.7.30支付林寨镇新兴村乌石下自然村人居环境提升项目款</t>
  </si>
  <si>
    <t>贝墩镇2024年防汛工作</t>
  </si>
  <si>
    <t>收据4510231</t>
  </si>
  <si>
    <t>深圳对口帮扶和平工作组</t>
  </si>
  <si>
    <t>巫资香</t>
  </si>
  <si>
    <t>2024.6.24</t>
  </si>
  <si>
    <t>贝墩镇电光村</t>
  </si>
  <si>
    <t>张利华</t>
  </si>
  <si>
    <t>收据4510219</t>
  </si>
  <si>
    <t>和平县政务服务数据管理局</t>
  </si>
  <si>
    <t>何林峰</t>
  </si>
  <si>
    <t>收据4510222</t>
  </si>
  <si>
    <t>收据4510221</t>
  </si>
  <si>
    <t>肖辉泽</t>
  </si>
  <si>
    <t>收据4510227</t>
  </si>
  <si>
    <t>黄友韩</t>
  </si>
  <si>
    <t>林寨镇</t>
  </si>
  <si>
    <t>阳明镇乡村振兴事业和项目</t>
  </si>
  <si>
    <t>收据4510229</t>
  </si>
  <si>
    <t>郭晓丁</t>
  </si>
  <si>
    <t>黄小宜</t>
  </si>
  <si>
    <t>蓝达文</t>
  </si>
  <si>
    <t>礼士镇梅坝村乡村振兴</t>
  </si>
  <si>
    <t>尤树勇</t>
  </si>
  <si>
    <t>优胜镇乡村振兴项目</t>
  </si>
  <si>
    <t>叶丹妮</t>
  </si>
  <si>
    <t>用于县妇联资助困境学生</t>
  </si>
  <si>
    <t>下车镇乡村振兴项目建设</t>
  </si>
  <si>
    <t>吴娇凡</t>
  </si>
  <si>
    <t>热水镇</t>
  </si>
  <si>
    <t>林益安</t>
  </si>
  <si>
    <t>收据4510226</t>
  </si>
  <si>
    <t>上陵镇增公村1620元；上陵村1610元；桃源村1610元</t>
  </si>
  <si>
    <t>彭寨镇龙安村</t>
  </si>
  <si>
    <t>徐玉珍</t>
  </si>
  <si>
    <t>收据4510220</t>
  </si>
  <si>
    <t>东水镇政府</t>
  </si>
  <si>
    <t>徐少盟</t>
  </si>
  <si>
    <t>定向古寨镇</t>
  </si>
  <si>
    <t>李宝欣</t>
  </si>
  <si>
    <t>徐风雷</t>
  </si>
  <si>
    <t>黄国华</t>
  </si>
  <si>
    <t>收据4510223</t>
  </si>
  <si>
    <t>定向帮扶长塘镇龙陂村</t>
  </si>
  <si>
    <t>刘甜</t>
  </si>
  <si>
    <t>陈飞延</t>
  </si>
  <si>
    <t>发票2203291</t>
  </si>
  <si>
    <t>下车镇乡村振兴</t>
  </si>
  <si>
    <t>共青团和平县委员会</t>
  </si>
  <si>
    <t>朱海权</t>
  </si>
  <si>
    <t>专项用于阳明镇乡村振兴和项目</t>
  </si>
  <si>
    <t>中共和平县委机构编制委员办公室</t>
  </si>
  <si>
    <t>廖舒畅</t>
  </si>
  <si>
    <t>2024.6.28 2024.7.4</t>
  </si>
  <si>
    <t>收据4510228</t>
  </si>
  <si>
    <t>黄双双</t>
  </si>
  <si>
    <t>刘群爱</t>
  </si>
  <si>
    <t>曹明甜</t>
  </si>
  <si>
    <t>收据4510311</t>
  </si>
  <si>
    <t>定向贝墩镇人民政府</t>
  </si>
  <si>
    <t>2024.7.1</t>
  </si>
  <si>
    <t>收据4510312</t>
  </si>
  <si>
    <t>收据4510224</t>
  </si>
  <si>
    <t>贝墩镇树华村</t>
  </si>
  <si>
    <t>收据4510225</t>
  </si>
  <si>
    <t>合水镇兴径村绿化工作</t>
  </si>
  <si>
    <t>用于林寨镇乡村振兴项目</t>
  </si>
  <si>
    <t>古寨镇驻镇帮镇扶村工作</t>
  </si>
  <si>
    <t>和平县烟草专卖局</t>
  </si>
  <si>
    <t>黄祖友</t>
  </si>
  <si>
    <t>收据4510232</t>
  </si>
  <si>
    <t>定向长塘镇中輋村</t>
  </si>
  <si>
    <t>2024.7.3</t>
  </si>
  <si>
    <t>助力优胜镇乡村振兴活动</t>
  </si>
  <si>
    <t>叶国知</t>
  </si>
  <si>
    <t>2024.7.4</t>
  </si>
  <si>
    <t>用于下车镇长效保洁机制</t>
  </si>
  <si>
    <t>用于热水镇基础设施建设</t>
  </si>
  <si>
    <t>定向帮扶古寨镇乡村振兴</t>
  </si>
  <si>
    <t>2024.7.8</t>
  </si>
  <si>
    <t>浰源镇乡村振兴项目建设</t>
  </si>
  <si>
    <t>2024.7.9</t>
  </si>
  <si>
    <t>和平人民法院</t>
  </si>
  <si>
    <t>曾铭才</t>
  </si>
  <si>
    <t>收据4510234</t>
  </si>
  <si>
    <t>助力合水镇乡村振兴</t>
  </si>
  <si>
    <t>定向帮扶和平县残疾人事业</t>
  </si>
  <si>
    <t>赖滔生</t>
  </si>
  <si>
    <t>5668333</t>
  </si>
  <si>
    <t>下车镇云峰村</t>
  </si>
  <si>
    <t>2024.7.16</t>
  </si>
  <si>
    <t>礼士镇人民政府</t>
  </si>
  <si>
    <t>2024.7.15</t>
  </si>
  <si>
    <t>发票2203293-2203323</t>
  </si>
  <si>
    <t>1万古寨镇；7000浰源镇曲潭村；17320优胜镇石坝村</t>
  </si>
  <si>
    <t>收据4510236</t>
  </si>
  <si>
    <t>助力浰源镇乡村振兴</t>
  </si>
  <si>
    <t>4510237-4510239；45102724510277；4510306；4510278</t>
  </si>
  <si>
    <t>东水镇增坑畲族民族村乡村振兴活动</t>
  </si>
  <si>
    <t>和平县基督教（东山福音堂及其他堂点）</t>
  </si>
  <si>
    <t>4510279；4510310；4510308；4510309；</t>
  </si>
  <si>
    <t>和平县基督教安息日教会（各堂点）</t>
  </si>
  <si>
    <t>袁庆卫</t>
  </si>
  <si>
    <t>4510287-4510299</t>
  </si>
  <si>
    <t>4510300-4510305</t>
  </si>
  <si>
    <t>香港和平县联谊总会</t>
  </si>
  <si>
    <t>王惠兰</t>
  </si>
  <si>
    <t>发票2203280</t>
  </si>
  <si>
    <t>和平县欣欣酒店管理有限公司</t>
  </si>
  <si>
    <t>吴秋琴</t>
  </si>
  <si>
    <t>13553203400</t>
  </si>
  <si>
    <t>发票2203283</t>
  </si>
  <si>
    <t>帮扶贫苦家庭</t>
  </si>
  <si>
    <t>企业名称：和平县欣欣酒店管理有限公司
企业税号：91441624398084960D
地址：和平县阳明镇和平大道聚隆花园B栋酒店式公寓一楼
电话：13553203400
开户行：和平县农业银行和平聚隆支行
开户行账号：44205001040002884</t>
  </si>
  <si>
    <t>2024.6.30</t>
  </si>
  <si>
    <t>发票2203284</t>
  </si>
  <si>
    <t>和平县阳明镇城南学校奖教奖学</t>
  </si>
  <si>
    <t>和平县天平供水有限公司</t>
  </si>
  <si>
    <t>王锦月</t>
  </si>
  <si>
    <t>13750205777</t>
  </si>
  <si>
    <t>发票2203285</t>
  </si>
  <si>
    <t>发票2203286</t>
  </si>
  <si>
    <t>和平县众万加商贸有限公司</t>
  </si>
  <si>
    <t>杨志平</t>
  </si>
  <si>
    <t>2024.6.29</t>
  </si>
  <si>
    <t>发票2203287</t>
  </si>
  <si>
    <t>广东古树缘生态农林旅游开发有限公司</t>
  </si>
  <si>
    <t>葛浪浪</t>
  </si>
  <si>
    <t>发票2203289</t>
  </si>
  <si>
    <t>和平县大坝镇水背村委员会</t>
  </si>
  <si>
    <t>和平县山川农家食品有限公司</t>
  </si>
  <si>
    <t>周序山</t>
  </si>
  <si>
    <t>13435359317</t>
  </si>
  <si>
    <t>发票2203290</t>
  </si>
  <si>
    <t>农产品品牌建设及乡村振兴</t>
  </si>
  <si>
    <t>河源市晟晖大工程建设有限公司</t>
  </si>
  <si>
    <t>黄旭娟</t>
  </si>
  <si>
    <t>阳明镇富联村</t>
  </si>
  <si>
    <t>和平县新广宏水利水电建筑工程有限公司</t>
  </si>
  <si>
    <t>2024.7.5</t>
  </si>
  <si>
    <t>河源市弘业房地产开发有限公司</t>
  </si>
  <si>
    <t>徐有望</t>
  </si>
  <si>
    <t>2024.7.12</t>
  </si>
  <si>
    <t>长塘镇四围村</t>
  </si>
  <si>
    <t>和平县永强混凝土有限公司</t>
  </si>
  <si>
    <t>2024.7.29</t>
  </si>
  <si>
    <t>和平县彭寨镇彭镇村叶下二队基础设施建设</t>
  </si>
  <si>
    <t>和平县和美混凝土有限公司</t>
  </si>
  <si>
    <t xml:space="preserve">广东鸿远建设工程有限公司 </t>
  </si>
  <si>
    <t>肖姣姣</t>
  </si>
  <si>
    <t>13480231749</t>
  </si>
  <si>
    <t>和平县恒稳建筑劳务有限公司</t>
  </si>
  <si>
    <t>和平县晟晖混凝土有限公司</t>
  </si>
  <si>
    <t>叶伙胜</t>
  </si>
  <si>
    <t>2024.7.31</t>
  </si>
  <si>
    <t>和平县新骏基混凝土有限公司</t>
  </si>
  <si>
    <t>骆裕武</t>
  </si>
  <si>
    <t>和平县凯业房地产开发有限公司</t>
  </si>
  <si>
    <t>黄英锋</t>
  </si>
  <si>
    <t>0762-5632388</t>
  </si>
  <si>
    <t>和平县华城建投企业管理有限公司</t>
  </si>
  <si>
    <t>郭考花</t>
  </si>
  <si>
    <t>0762-5673999</t>
  </si>
  <si>
    <t>河源市和建建筑工程有限公司</t>
  </si>
  <si>
    <t>林晓勇</t>
  </si>
  <si>
    <t>和平县工业园管委会</t>
  </si>
  <si>
    <t>收据4510230</t>
  </si>
  <si>
    <t>用于和平县家庭教育指导中心开展和平县未成年保护工作（含培训、帮教）</t>
  </si>
  <si>
    <t>2024.6.19</t>
  </si>
  <si>
    <t>和平县西丰成有限公司</t>
  </si>
  <si>
    <t>2024.6.20</t>
  </si>
  <si>
    <t>2024.6.22</t>
  </si>
  <si>
    <t>和平丰丞皮具有限公司</t>
  </si>
  <si>
    <t>林朝华</t>
  </si>
  <si>
    <t>曾小波</t>
  </si>
  <si>
    <t>发票2203281</t>
  </si>
  <si>
    <t>阳明镇坪地村委会曾屋村</t>
  </si>
  <si>
    <t>公司全称：新九州环境技术（和平县）有限公司
账号：44050174740200000867
开户行：中国建设银行股份有限公司和平支行 
公司地址：和平县阳明镇福和产业转移园工业十路C-01-7地块
公司传真：
税号：91441624MA53HWGA26</t>
  </si>
  <si>
    <t>河源唯金珠宝首饰有限公司</t>
  </si>
  <si>
    <t>冯丽珍</t>
  </si>
  <si>
    <t>和平县凯瑜实业有限公司</t>
  </si>
  <si>
    <t>叶仕彬</t>
  </si>
  <si>
    <t>和平利晖针织服饰有限公司</t>
  </si>
  <si>
    <t>黄日健</t>
  </si>
  <si>
    <t>广东和丰种业科技有限公司</t>
  </si>
  <si>
    <t>张来友</t>
  </si>
  <si>
    <t>和平县长丰环保新材料有限公司</t>
  </si>
  <si>
    <t>马国其</t>
  </si>
  <si>
    <t>河源市恒和再生资源产业有限公司</t>
  </si>
  <si>
    <t>郑伟红</t>
  </si>
  <si>
    <t>和平县恒大塑料有限公司</t>
  </si>
  <si>
    <t>黄宏理</t>
  </si>
  <si>
    <t>温国权</t>
  </si>
  <si>
    <t>大坝镇高发村乡村振兴事业</t>
  </si>
  <si>
    <t>威创达钟表配件（和平）有限公司</t>
  </si>
  <si>
    <t>卢金胜</t>
  </si>
  <si>
    <t>河源市朗轩眼镜有限公司</t>
  </si>
  <si>
    <t>河源华胜塑料制品有限公司</t>
  </si>
  <si>
    <t>陈少正</t>
  </si>
  <si>
    <t>转装单备注：大坝镇乡村振兴工作</t>
  </si>
  <si>
    <t>河源锐祥光电有限公司</t>
  </si>
  <si>
    <t>卢日添</t>
  </si>
  <si>
    <t>千禧年喜庆文化有限公司</t>
  </si>
  <si>
    <t>转账备注：彭寨镇土厘村民委员会</t>
  </si>
  <si>
    <t>和平县东海源珠宝饰品有限公司</t>
  </si>
  <si>
    <t>黄龙海</t>
  </si>
  <si>
    <t>和平县百信科技有限公司</t>
  </si>
  <si>
    <t>叶智良</t>
  </si>
  <si>
    <t>和平县创远精密五金制品厂</t>
  </si>
  <si>
    <t>陈楚伟</t>
  </si>
  <si>
    <t>和平县翔和手袋有限公司</t>
  </si>
  <si>
    <t>李飞明</t>
  </si>
  <si>
    <t>和平县同长盛电子科技有限公司</t>
  </si>
  <si>
    <t>陈作</t>
  </si>
  <si>
    <t>和平润达塑料制品有限公司</t>
  </si>
  <si>
    <t>李卫东</t>
  </si>
  <si>
    <t>和平县逸美装饰工程有限公司</t>
  </si>
  <si>
    <t>陈宜欣</t>
  </si>
  <si>
    <r>
      <rPr>
        <b/>
        <sz val="14"/>
        <rFont val="仿宋_GB2312"/>
        <charset val="134"/>
      </rPr>
      <t>翟好</t>
    </r>
    <r>
      <rPr>
        <b/>
        <sz val="14"/>
        <rFont val="宋体"/>
        <charset val="134"/>
      </rPr>
      <t>䔜</t>
    </r>
  </si>
  <si>
    <t>河源市科讯塑胶制品有限公司</t>
  </si>
  <si>
    <t>曹碧青</t>
  </si>
  <si>
    <t>和平县华科塑料制品有限公司</t>
  </si>
  <si>
    <t>刘志敏</t>
  </si>
  <si>
    <t>和平县连盈鞋业有限公司</t>
  </si>
  <si>
    <t>李小庚</t>
  </si>
  <si>
    <t>公白镇美墉村道路塌方治理</t>
  </si>
  <si>
    <t>和平县永成科技有限公司</t>
  </si>
  <si>
    <t>黄小芸</t>
  </si>
  <si>
    <t>陈应课</t>
  </si>
  <si>
    <t>广东和平药业有限公司</t>
  </si>
  <si>
    <t>肖宁</t>
  </si>
  <si>
    <t>发票2203288</t>
  </si>
  <si>
    <t>夏伏华</t>
  </si>
  <si>
    <t>和平热水镇九连村1万元；和平县彭寨镇星丰村1万元</t>
  </si>
  <si>
    <t>广东和平药业有限公司（规上）</t>
  </si>
  <si>
    <t>河源佳创电子科技有限公司</t>
  </si>
  <si>
    <t>吴生伟</t>
  </si>
  <si>
    <t>东山表业（和平）有限公司</t>
  </si>
  <si>
    <t>叶周碧</t>
  </si>
  <si>
    <t>陈相泉</t>
  </si>
  <si>
    <t>2024.7.10</t>
  </si>
  <si>
    <t>刘威</t>
  </si>
  <si>
    <t>2024.7.18</t>
  </si>
  <si>
    <t>和平县新尚诺瓦环保科技有限公司</t>
  </si>
  <si>
    <t>河源大海表业有限公司</t>
  </si>
  <si>
    <t>吴勇胜</t>
  </si>
  <si>
    <t>河源市三恩包装科技有限公司</t>
  </si>
  <si>
    <t>饶武盛</t>
  </si>
  <si>
    <t>河源市新奥科技有限公司</t>
  </si>
  <si>
    <t>张延安</t>
  </si>
  <si>
    <t>和平县永发运输有限公司</t>
  </si>
  <si>
    <t>刘东庆</t>
  </si>
  <si>
    <t>转账备注：助力彭寨镇人民政府乡村振兴工作</t>
  </si>
  <si>
    <t>吴智婷</t>
  </si>
  <si>
    <t>2024.7.6</t>
  </si>
  <si>
    <t>和平县雨沛农林有限公司</t>
  </si>
  <si>
    <t>和平县兴华贸易有限公司</t>
  </si>
  <si>
    <t>和平县天富发展有限公司</t>
  </si>
  <si>
    <t>需开票</t>
  </si>
  <si>
    <t>和平县人大常委会机关</t>
  </si>
  <si>
    <t>支持优胜镇乡村振兴</t>
  </si>
  <si>
    <t>和平县环绿塑胶五金制品有限公司</t>
  </si>
  <si>
    <t>林雄辉</t>
  </si>
  <si>
    <t>2024.7.23</t>
  </si>
  <si>
    <t>收据4510314</t>
  </si>
  <si>
    <t>青州镇</t>
  </si>
  <si>
    <t>和平县阳明镇第二小学</t>
  </si>
  <si>
    <t>吴小明</t>
  </si>
  <si>
    <t>13318991170</t>
  </si>
  <si>
    <t>2024.7.25</t>
  </si>
  <si>
    <t>收据4510313</t>
  </si>
  <si>
    <t>由妇联安排教育资助贫困学生、改善学校办学条件</t>
  </si>
  <si>
    <t>收据4510315</t>
  </si>
  <si>
    <t>古寨镇政府</t>
  </si>
  <si>
    <t>四套班子等单位干部现场捐</t>
  </si>
  <si>
    <t>2024年和平县教育局系统630捐赠明细</t>
  </si>
  <si>
    <t>对账单金额</t>
  </si>
  <si>
    <t>扫码转</t>
  </si>
  <si>
    <t>和平县职业技术学校</t>
  </si>
  <si>
    <t>朱洹乐</t>
  </si>
  <si>
    <t>和平县福和高级中学</t>
  </si>
  <si>
    <t>和平县阳明实验幼儿园</t>
  </si>
  <si>
    <t>2024.6.14</t>
  </si>
  <si>
    <t>阳明三小</t>
  </si>
  <si>
    <t>和平县和平中学</t>
  </si>
  <si>
    <t>2024.6.25（扫码8833）</t>
  </si>
  <si>
    <t>和平县阳明镇新社学校</t>
  </si>
  <si>
    <t>2024.6.25扫码</t>
  </si>
  <si>
    <t>和平县阳明镇龙湖学校</t>
  </si>
  <si>
    <t>2024.6.24扫码</t>
  </si>
  <si>
    <t>和平县大坝中学</t>
  </si>
  <si>
    <t>袁欣明</t>
  </si>
  <si>
    <t>和平县上陵中学</t>
  </si>
  <si>
    <t>陈金志</t>
  </si>
  <si>
    <t>和平县大坝中心小学</t>
  </si>
  <si>
    <t>吴学良</t>
  </si>
  <si>
    <t>和平县下车中学</t>
  </si>
  <si>
    <t>郑学明</t>
  </si>
  <si>
    <t>2024.6.18</t>
  </si>
  <si>
    <t>和平县优胜镇中心小学</t>
  </si>
  <si>
    <t>何李桃</t>
  </si>
  <si>
    <t>阳明一小</t>
  </si>
  <si>
    <t>徐南荣</t>
  </si>
  <si>
    <t>朱晓辉</t>
  </si>
  <si>
    <t>中国教育工会和平县阳明中学委员会</t>
  </si>
  <si>
    <t>和平县直属机关幼儿园</t>
  </si>
  <si>
    <t>熊雪萍</t>
  </si>
  <si>
    <t>和平县阳明中心幼儿园</t>
  </si>
  <si>
    <t>黄月猛</t>
  </si>
  <si>
    <t>和平县和爱学校</t>
  </si>
  <si>
    <t>陈春瑰</t>
  </si>
  <si>
    <t>和平县优胜中学</t>
  </si>
  <si>
    <t>林春晓</t>
  </si>
  <si>
    <t>和平县东水镇东水中学</t>
  </si>
  <si>
    <t>杨明杰</t>
  </si>
  <si>
    <t>和平县东水镇中心小学</t>
  </si>
  <si>
    <t>叶伟生</t>
  </si>
  <si>
    <t>和平县南园幼儿园</t>
  </si>
  <si>
    <t>肖惠珍</t>
  </si>
  <si>
    <t>和平县上城幼儿园学生</t>
  </si>
  <si>
    <t>陈友发</t>
  </si>
  <si>
    <t>和平县上城幼儿园教职工</t>
  </si>
  <si>
    <t>和平县福星幼儿园</t>
  </si>
  <si>
    <t>陈应琼</t>
  </si>
  <si>
    <t>和平县林寨镇中心小学</t>
  </si>
  <si>
    <t>苏兰馨</t>
  </si>
  <si>
    <t>和平县古寨学校</t>
  </si>
  <si>
    <t>梁文立</t>
  </si>
  <si>
    <t>和平县浰江中学</t>
  </si>
  <si>
    <t>陈海珊</t>
  </si>
  <si>
    <t>和平县浰源中学</t>
  </si>
  <si>
    <t>黄志强</t>
  </si>
  <si>
    <t>和平县公白镇中心小学</t>
  </si>
  <si>
    <t>叶主胜</t>
  </si>
  <si>
    <t>和平县阳明镇第三中学</t>
  </si>
  <si>
    <t>陈梦怡</t>
  </si>
  <si>
    <t>和平县礼士镇中心小学</t>
  </si>
  <si>
    <t>谢家富</t>
  </si>
  <si>
    <t>和平县礼士中学</t>
  </si>
  <si>
    <t>罗小诺</t>
  </si>
  <si>
    <t>和平县彭寨镇安坳学校</t>
  </si>
  <si>
    <t>周国飘</t>
  </si>
  <si>
    <t>和平县合水中学</t>
  </si>
  <si>
    <t>卢友活</t>
  </si>
  <si>
    <t>和平县阳明镇丰道小学</t>
  </si>
  <si>
    <t>梁秀红</t>
  </si>
  <si>
    <t>和平县上陵镇中心小学</t>
  </si>
  <si>
    <t>张国周</t>
  </si>
  <si>
    <t>和平县青州中学</t>
  </si>
  <si>
    <t>赖国新</t>
  </si>
  <si>
    <t>和平县教师发展中心</t>
  </si>
  <si>
    <t>何梅园</t>
  </si>
  <si>
    <t>和平县合水镇中心小学</t>
  </si>
  <si>
    <t>李晓辉</t>
  </si>
  <si>
    <t>和平县公白中学</t>
  </si>
  <si>
    <t>李春河</t>
  </si>
  <si>
    <t>和平县青少年宫</t>
  </si>
  <si>
    <t>叶红英</t>
  </si>
  <si>
    <t>和平县阳明镇城南学校</t>
  </si>
  <si>
    <t>2024.6.26 2024.6.28</t>
  </si>
  <si>
    <t>和平县阳明五小</t>
  </si>
  <si>
    <t>钟锦标</t>
  </si>
  <si>
    <t>和平县浰源镇中心小学</t>
  </si>
  <si>
    <t>王庆标</t>
  </si>
  <si>
    <t>和平县实验初级中学</t>
  </si>
  <si>
    <t>叶运廷</t>
  </si>
  <si>
    <t>和平县和丰中学</t>
  </si>
  <si>
    <t>吴立华</t>
  </si>
  <si>
    <t>和平县下车镇中心小学</t>
  </si>
  <si>
    <t>徐镜明</t>
  </si>
  <si>
    <t>和平县热水镇东华小学</t>
  </si>
  <si>
    <t>刘权泽</t>
  </si>
  <si>
    <t>7.4到账</t>
  </si>
  <si>
    <t>和平县彭寨镇中心小学</t>
  </si>
  <si>
    <t>叶恒景</t>
  </si>
  <si>
    <t>和平县阳明镇星星中学</t>
  </si>
  <si>
    <t>张伟</t>
  </si>
  <si>
    <t>四联中学</t>
  </si>
  <si>
    <t>黄茂积</t>
  </si>
  <si>
    <t>九连中学</t>
  </si>
  <si>
    <t>卢立志</t>
  </si>
  <si>
    <t>2024.6.26扫码</t>
  </si>
  <si>
    <t>总合计</t>
  </si>
  <si>
    <t>和平县福和幼儿园</t>
  </si>
  <si>
    <t>陈锡英</t>
  </si>
  <si>
    <t>浰东学校</t>
  </si>
  <si>
    <t>2024.6.26 2024.7.4</t>
  </si>
  <si>
    <t>7.4到账932</t>
  </si>
  <si>
    <t>贝墩中学</t>
  </si>
  <si>
    <t>7.4到账2560</t>
  </si>
  <si>
    <t>青州中心小学</t>
  </si>
  <si>
    <t>郭翔</t>
  </si>
  <si>
    <t>6月到账合计</t>
  </si>
  <si>
    <t>7月到账合计</t>
  </si>
  <si>
    <t>和平县教育系统合计</t>
  </si>
  <si>
    <t>2024年6.30林业系统捐赠明细</t>
  </si>
  <si>
    <t>徐增城</t>
  </si>
  <si>
    <t>和平县林业油茶企业捐款</t>
  </si>
  <si>
    <t>小计</t>
  </si>
  <si>
    <t>连平县嘉友生态林业发展有限公司</t>
  </si>
  <si>
    <t>2024.6.25 2024.6.27</t>
  </si>
  <si>
    <t>广东省和山农林科技发展有限公司</t>
  </si>
  <si>
    <t>河源市南国春农林科技有限公司</t>
  </si>
  <si>
    <t>广东景顺实业有限公司</t>
  </si>
  <si>
    <t>吴镜泉</t>
  </si>
  <si>
    <t>河源市满山峰林业发展有限公司</t>
  </si>
  <si>
    <t>河源市润绿农业有限公司</t>
  </si>
  <si>
    <t>张诺拉</t>
  </si>
  <si>
    <t>浰源镇曲潭村</t>
  </si>
  <si>
    <t>东源县海量林业有限公司</t>
  </si>
  <si>
    <t>紫金县创天园林绿化有限公司</t>
  </si>
  <si>
    <t>梅州市景涛林业有限公司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</si>
</sst>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58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仿宋_GB2312"/>
      <charset val="134"/>
    </font>
    <font>
      <b/>
      <sz val="11"/>
      <color rgb="FFFF0000"/>
      <name val="宋体"/>
      <charset val="134"/>
    </font>
    <font>
      <b/>
      <sz val="12"/>
      <name val="仿宋_GB2312"/>
      <charset val="134"/>
    </font>
    <font>
      <b/>
      <sz val="11"/>
      <color rgb="FF000000"/>
      <name val="宋体"/>
      <charset val="134"/>
    </font>
    <font>
      <b/>
      <sz val="8"/>
      <name val="仿宋_GB2312"/>
      <charset val="134"/>
    </font>
    <font>
      <b/>
      <sz val="10"/>
      <name val="宋体"/>
      <charset val="134"/>
      <scheme val="minor"/>
    </font>
    <font>
      <b/>
      <sz val="11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b/>
      <sz val="12"/>
      <name val="宋体"/>
      <charset val="134"/>
    </font>
    <font>
      <sz val="14"/>
      <color theme="1"/>
      <name val="宋体"/>
      <charset val="134"/>
    </font>
    <font>
      <sz val="24"/>
      <name val="宋体"/>
      <charset val="134"/>
      <scheme val="minor"/>
    </font>
    <font>
      <sz val="12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2"/>
      <name val="方正仿宋_GBK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8EAE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7" fillId="14" borderId="9" applyNumberFormat="0" applyAlignment="0" applyProtection="0">
      <alignment vertical="center"/>
    </xf>
    <xf numFmtId="0" fontId="48" fillId="14" borderId="5" applyNumberFormat="0" applyAlignment="0" applyProtection="0">
      <alignment vertical="center"/>
    </xf>
    <xf numFmtId="0" fontId="49" fillId="15" borderId="10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4" fillId="0" borderId="0"/>
  </cellStyleXfs>
  <cellXfs count="235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>
      <alignment vertical="center"/>
    </xf>
    <xf numFmtId="4" fontId="0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4" fontId="11" fillId="0" borderId="0" xfId="0" applyNumberFormat="1" applyFont="1" applyFill="1" applyBorder="1" applyAlignment="1" applyProtection="1">
      <alignment horizontal="center" vertical="center"/>
      <protection locked="0"/>
    </xf>
    <xf numFmtId="4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/>
      <protection locked="0"/>
    </xf>
    <xf numFmtId="4" fontId="11" fillId="0" borderId="0" xfId="0" applyNumberFormat="1" applyFont="1" applyFill="1" applyBorder="1" applyAlignment="1" applyProtection="1">
      <alignment horizontal="right" vertical="center"/>
      <protection locked="0"/>
    </xf>
    <xf numFmtId="4" fontId="13" fillId="2" borderId="0" xfId="0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4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</xf>
    <xf numFmtId="4" fontId="13" fillId="0" borderId="1" xfId="0" applyNumberFormat="1" applyFont="1" applyFill="1" applyBorder="1" applyAlignment="1" applyProtection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left" vertical="center" wrapText="1"/>
    </xf>
    <xf numFmtId="4" fontId="11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/>
    </xf>
    <xf numFmtId="4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1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22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/>
    </xf>
    <xf numFmtId="4" fontId="11" fillId="0" borderId="0" xfId="0" applyNumberFormat="1" applyFont="1" applyFill="1" applyBorder="1" applyAlignment="1" applyProtection="1">
      <alignment horizontal="center" vertical="center"/>
    </xf>
    <xf numFmtId="4" fontId="18" fillId="0" borderId="0" xfId="0" applyNumberFormat="1" applyFont="1" applyFill="1" applyBorder="1" applyAlignment="1" applyProtection="1">
      <alignment horizontal="center" vertical="center"/>
    </xf>
    <xf numFmtId="4" fontId="13" fillId="2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49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wrapText="1"/>
    </xf>
    <xf numFmtId="4" fontId="13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4" fontId="11" fillId="0" borderId="0" xfId="0" applyNumberFormat="1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76" fontId="26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justify" vertical="center"/>
    </xf>
    <xf numFmtId="0" fontId="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right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4" fontId="12" fillId="0" borderId="0" xfId="0" applyNumberFormat="1" applyFont="1" applyFill="1" applyBorder="1" applyAlignment="1" applyProtection="1">
      <alignment horizontal="right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" fontId="12" fillId="0" borderId="1" xfId="0" applyNumberFormat="1" applyFont="1" applyFill="1" applyBorder="1" applyAlignment="1" applyProtection="1">
      <alignment horizontal="center" vertical="center"/>
      <protection locked="0"/>
    </xf>
    <xf numFmtId="4" fontId="12" fillId="0" borderId="1" xfId="0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30" fillId="0" borderId="0" xfId="0" applyFont="1" applyFill="1" applyBorder="1" applyAlignment="1" applyProtection="1">
      <alignment horizontal="right" vertical="center" wrapText="1"/>
      <protection locked="0"/>
    </xf>
    <xf numFmtId="0" fontId="30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3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33" fillId="0" borderId="0" xfId="0" applyFont="1" applyFill="1" applyAlignment="1">
      <alignment horizontal="justify" vertical="center"/>
    </xf>
    <xf numFmtId="0" fontId="12" fillId="0" borderId="2" xfId="0" applyFont="1" applyFill="1" applyBorder="1" applyAlignment="1" applyProtection="1">
      <alignment horizontal="left" vertical="center" wrapText="1"/>
    </xf>
    <xf numFmtId="177" fontId="12" fillId="0" borderId="2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4" fontId="34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12" fillId="3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colors>
    <mruColors>
      <color rgb="00A8EAE4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91"/>
  <sheetViews>
    <sheetView tabSelected="1" zoomScale="75" zoomScaleNormal="75" workbookViewId="0">
      <pane ySplit="4" topLeftCell="A46" activePane="bottomLeft" state="frozen"/>
      <selection/>
      <selection pane="bottomLeft" activeCell="M48" sqref="M48"/>
    </sheetView>
  </sheetViews>
  <sheetFormatPr defaultColWidth="9" defaultRowHeight="13.5"/>
  <cols>
    <col min="1" max="1" width="5" style="59" customWidth="1"/>
    <col min="2" max="2" width="28.6666666666667" style="60" customWidth="1"/>
    <col min="3" max="3" width="9.05833333333333" style="61" customWidth="1"/>
    <col min="4" max="4" width="16.1666666666667" style="63" customWidth="1"/>
    <col min="5" max="5" width="13.9" style="63" customWidth="1"/>
    <col min="6" max="6" width="13.9" style="63" hidden="1" customWidth="1"/>
    <col min="7" max="7" width="13.9" style="63" customWidth="1"/>
    <col min="8" max="8" width="11.875" style="63" customWidth="1"/>
    <col min="9" max="9" width="11.9416666666667" style="65" customWidth="1"/>
    <col min="10" max="10" width="7.18333333333333" style="59" customWidth="1"/>
    <col min="11" max="11" width="13.5" style="65" customWidth="1"/>
    <col min="12" max="12" width="29.6666666666667" style="66" customWidth="1"/>
    <col min="13" max="16322" width="9" style="59"/>
    <col min="16323" max="16323" width="9" style="67"/>
    <col min="16324" max="16384" width="9" style="59"/>
  </cols>
  <sheetData>
    <row r="1" ht="33" customHeight="1" spans="1:12">
      <c r="A1" s="187" t="s">
        <v>0</v>
      </c>
      <c r="B1" s="188"/>
      <c r="C1" s="187"/>
      <c r="D1" s="189"/>
      <c r="E1" s="189"/>
      <c r="F1" s="189"/>
      <c r="G1" s="189"/>
      <c r="H1" s="189"/>
      <c r="I1" s="205"/>
      <c r="J1" s="187"/>
      <c r="K1" s="205"/>
      <c r="L1" s="206"/>
    </row>
    <row r="2" ht="33" customHeight="1" spans="1:12">
      <c r="A2" s="190" t="s">
        <v>1</v>
      </c>
      <c r="B2" s="188"/>
      <c r="C2" s="191"/>
      <c r="D2" s="192"/>
      <c r="E2" s="192"/>
      <c r="F2" s="192"/>
      <c r="G2" s="192"/>
      <c r="H2" s="192"/>
      <c r="I2" s="207"/>
      <c r="J2" s="190"/>
      <c r="K2" s="207"/>
      <c r="L2" s="208"/>
    </row>
    <row r="3" ht="28" customHeight="1" spans="1:16">
      <c r="A3" s="10" t="s">
        <v>2</v>
      </c>
      <c r="B3" s="193" t="s">
        <v>3</v>
      </c>
      <c r="C3" s="194" t="s">
        <v>4</v>
      </c>
      <c r="D3" s="195"/>
      <c r="E3" s="195"/>
      <c r="F3" s="195"/>
      <c r="G3" s="195"/>
      <c r="H3" s="195"/>
      <c r="I3" s="209"/>
      <c r="J3" s="194"/>
      <c r="K3" s="209"/>
      <c r="L3" s="210"/>
      <c r="M3" s="67"/>
      <c r="N3" s="67"/>
      <c r="O3" s="67"/>
      <c r="P3" s="67"/>
    </row>
    <row r="4" s="55" customFormat="1" ht="40" customHeight="1" spans="1:12">
      <c r="A4" s="10"/>
      <c r="B4" s="193"/>
      <c r="C4" s="9" t="s">
        <v>5</v>
      </c>
      <c r="D4" s="196" t="s">
        <v>6</v>
      </c>
      <c r="E4" s="196" t="s">
        <v>7</v>
      </c>
      <c r="F4" s="196" t="s">
        <v>8</v>
      </c>
      <c r="G4" s="197" t="s">
        <v>9</v>
      </c>
      <c r="H4" s="197" t="s">
        <v>10</v>
      </c>
      <c r="I4" s="9" t="s">
        <v>11</v>
      </c>
      <c r="J4" s="9" t="s">
        <v>12</v>
      </c>
      <c r="K4" s="9" t="s">
        <v>13</v>
      </c>
      <c r="L4" s="211" t="s">
        <v>14</v>
      </c>
    </row>
    <row r="5" s="55" customFormat="1" ht="32" customHeight="1" spans="1:12">
      <c r="A5" s="10">
        <v>1</v>
      </c>
      <c r="B5" s="193" t="s">
        <v>15</v>
      </c>
      <c r="C5" s="198" t="s">
        <v>16</v>
      </c>
      <c r="D5" s="199">
        <v>60000</v>
      </c>
      <c r="E5" s="200">
        <v>60000</v>
      </c>
      <c r="F5" s="196"/>
      <c r="G5" s="200">
        <v>60000</v>
      </c>
      <c r="H5" s="200"/>
      <c r="I5" s="9" t="s">
        <v>17</v>
      </c>
      <c r="J5" s="10"/>
      <c r="K5" s="9"/>
      <c r="L5" s="211" t="s">
        <v>18</v>
      </c>
    </row>
    <row r="6" s="186" customFormat="1" ht="32" customHeight="1" spans="1:12">
      <c r="A6" s="10">
        <v>2</v>
      </c>
      <c r="B6" s="193" t="s">
        <v>19</v>
      </c>
      <c r="C6" s="201" t="s">
        <v>20</v>
      </c>
      <c r="D6" s="199">
        <v>150000</v>
      </c>
      <c r="E6" s="200">
        <v>150000</v>
      </c>
      <c r="F6" s="196"/>
      <c r="G6" s="200">
        <v>150000</v>
      </c>
      <c r="H6" s="200"/>
      <c r="I6" s="9" t="s">
        <v>21</v>
      </c>
      <c r="J6" s="10" t="s">
        <v>22</v>
      </c>
      <c r="K6" s="9"/>
      <c r="L6" s="212" t="s">
        <v>23</v>
      </c>
    </row>
    <row r="7" s="55" customFormat="1" ht="40" customHeight="1" spans="1:12">
      <c r="A7" s="10">
        <v>3</v>
      </c>
      <c r="B7" s="193" t="s">
        <v>24</v>
      </c>
      <c r="C7" s="9"/>
      <c r="D7" s="200">
        <f>958.99-241-317.99+1+1+13000+0.1</f>
        <v>13402.1</v>
      </c>
      <c r="E7" s="200">
        <f>717.99-317.99+1+1+13000+0.1</f>
        <v>13402.1</v>
      </c>
      <c r="F7" s="196"/>
      <c r="G7" s="200"/>
      <c r="H7" s="200">
        <v>13402.1</v>
      </c>
      <c r="I7" s="9" t="s">
        <v>25</v>
      </c>
      <c r="J7" s="9"/>
      <c r="K7" s="9"/>
      <c r="L7" s="211"/>
    </row>
    <row r="8" s="186" customFormat="1" ht="29" customHeight="1" spans="1:12">
      <c r="A8" s="10">
        <v>4</v>
      </c>
      <c r="B8" s="193" t="s">
        <v>26</v>
      </c>
      <c r="C8" s="201" t="s">
        <v>27</v>
      </c>
      <c r="D8" s="200">
        <v>8350</v>
      </c>
      <c r="E8" s="200">
        <v>8350</v>
      </c>
      <c r="F8" s="196"/>
      <c r="G8" s="200">
        <v>8350</v>
      </c>
      <c r="H8" s="200"/>
      <c r="I8" s="9" t="s">
        <v>28</v>
      </c>
      <c r="J8" s="10" t="s">
        <v>22</v>
      </c>
      <c r="K8" s="9"/>
      <c r="L8" s="211" t="s">
        <v>29</v>
      </c>
    </row>
    <row r="9" s="61" customFormat="1" ht="29" customHeight="1" spans="1:12">
      <c r="A9" s="10">
        <v>5</v>
      </c>
      <c r="B9" s="193" t="s">
        <v>30</v>
      </c>
      <c r="C9" s="201" t="s">
        <v>31</v>
      </c>
      <c r="D9" s="200">
        <v>241</v>
      </c>
      <c r="E9" s="200">
        <v>241</v>
      </c>
      <c r="F9" s="196"/>
      <c r="G9" s="200"/>
      <c r="H9" s="200">
        <v>241</v>
      </c>
      <c r="I9" s="9" t="s">
        <v>32</v>
      </c>
      <c r="J9" s="10" t="s">
        <v>22</v>
      </c>
      <c r="K9" s="9"/>
      <c r="L9" s="211"/>
    </row>
    <row r="10" s="186" customFormat="1" ht="29" customHeight="1" spans="1:12">
      <c r="A10" s="10">
        <v>6</v>
      </c>
      <c r="B10" s="202" t="s">
        <v>33</v>
      </c>
      <c r="C10" s="23" t="s">
        <v>34</v>
      </c>
      <c r="D10" s="203">
        <v>6700</v>
      </c>
      <c r="E10" s="203">
        <v>6700</v>
      </c>
      <c r="F10" s="203">
        <v>500</v>
      </c>
      <c r="G10" s="203">
        <v>6700</v>
      </c>
      <c r="H10" s="203"/>
      <c r="I10" s="198" t="s">
        <v>32</v>
      </c>
      <c r="J10" s="23" t="s">
        <v>22</v>
      </c>
      <c r="K10" s="198"/>
      <c r="L10" s="213" t="s">
        <v>35</v>
      </c>
    </row>
    <row r="11" s="186" customFormat="1" ht="29" customHeight="1" spans="1:12">
      <c r="A11" s="10">
        <v>7</v>
      </c>
      <c r="B11" s="193" t="s">
        <v>36</v>
      </c>
      <c r="C11" s="201" t="s">
        <v>37</v>
      </c>
      <c r="D11" s="200">
        <v>3920</v>
      </c>
      <c r="E11" s="200">
        <v>3920</v>
      </c>
      <c r="F11" s="196">
        <v>1000</v>
      </c>
      <c r="G11" s="200">
        <v>3920</v>
      </c>
      <c r="H11" s="200"/>
      <c r="I11" s="9" t="s">
        <v>38</v>
      </c>
      <c r="J11" s="10" t="s">
        <v>22</v>
      </c>
      <c r="K11" s="9"/>
      <c r="L11" s="211" t="s">
        <v>39</v>
      </c>
    </row>
    <row r="12" s="186" customFormat="1" ht="29" customHeight="1" spans="1:12">
      <c r="A12" s="10">
        <v>8</v>
      </c>
      <c r="B12" s="193" t="s">
        <v>40</v>
      </c>
      <c r="C12" s="10" t="s">
        <v>41</v>
      </c>
      <c r="D12" s="200">
        <v>5503</v>
      </c>
      <c r="E12" s="200">
        <v>5503</v>
      </c>
      <c r="F12" s="200">
        <v>500</v>
      </c>
      <c r="G12" s="200">
        <v>5503</v>
      </c>
      <c r="H12" s="200"/>
      <c r="I12" s="9" t="s">
        <v>28</v>
      </c>
      <c r="J12" s="10" t="s">
        <v>22</v>
      </c>
      <c r="K12" s="10"/>
      <c r="L12" s="214" t="s">
        <v>42</v>
      </c>
    </row>
    <row r="13" s="186" customFormat="1" ht="29" customHeight="1" spans="1:12">
      <c r="A13" s="10">
        <v>9</v>
      </c>
      <c r="B13" s="193" t="s">
        <v>43</v>
      </c>
      <c r="C13" s="10" t="s">
        <v>44</v>
      </c>
      <c r="D13" s="200">
        <v>10360</v>
      </c>
      <c r="E13" s="200">
        <v>10360</v>
      </c>
      <c r="F13" s="200">
        <v>1000</v>
      </c>
      <c r="G13" s="200">
        <v>10360</v>
      </c>
      <c r="H13" s="200"/>
      <c r="I13" s="9" t="s">
        <v>45</v>
      </c>
      <c r="J13" s="10" t="s">
        <v>22</v>
      </c>
      <c r="K13" s="10"/>
      <c r="L13" s="214" t="s">
        <v>46</v>
      </c>
    </row>
    <row r="14" s="186" customFormat="1" ht="29" customHeight="1" spans="1:12">
      <c r="A14" s="10">
        <v>10</v>
      </c>
      <c r="B14" s="193" t="s">
        <v>47</v>
      </c>
      <c r="C14" s="10" t="s">
        <v>48</v>
      </c>
      <c r="D14" s="200">
        <v>12348</v>
      </c>
      <c r="E14" s="200">
        <v>12348</v>
      </c>
      <c r="F14" s="196">
        <v>1000</v>
      </c>
      <c r="G14" s="200">
        <v>12348</v>
      </c>
      <c r="H14" s="200"/>
      <c r="I14" s="9" t="s">
        <v>49</v>
      </c>
      <c r="J14" s="10" t="s">
        <v>22</v>
      </c>
      <c r="K14" s="9"/>
      <c r="L14" s="211" t="s">
        <v>50</v>
      </c>
    </row>
    <row r="15" s="186" customFormat="1" ht="29" customHeight="1" spans="1:12">
      <c r="A15" s="10">
        <v>11</v>
      </c>
      <c r="B15" s="193" t="s">
        <v>51</v>
      </c>
      <c r="C15" s="10" t="s">
        <v>52</v>
      </c>
      <c r="D15" s="200">
        <v>10040</v>
      </c>
      <c r="E15" s="200">
        <v>10040</v>
      </c>
      <c r="F15" s="196"/>
      <c r="G15" s="200">
        <v>10040</v>
      </c>
      <c r="H15" s="200"/>
      <c r="I15" s="9" t="s">
        <v>32</v>
      </c>
      <c r="J15" s="10" t="s">
        <v>22</v>
      </c>
      <c r="K15" s="9"/>
      <c r="L15" s="211" t="s">
        <v>53</v>
      </c>
    </row>
    <row r="16" s="186" customFormat="1" ht="29" customHeight="1" spans="1:12">
      <c r="A16" s="10">
        <v>12</v>
      </c>
      <c r="B16" s="193" t="s">
        <v>54</v>
      </c>
      <c r="C16" s="10" t="s">
        <v>55</v>
      </c>
      <c r="D16" s="200">
        <v>6825</v>
      </c>
      <c r="E16" s="200">
        <v>6825</v>
      </c>
      <c r="F16" s="200">
        <v>1000</v>
      </c>
      <c r="G16" s="200">
        <v>6825</v>
      </c>
      <c r="H16" s="200"/>
      <c r="I16" s="9" t="s">
        <v>56</v>
      </c>
      <c r="J16" s="10" t="s">
        <v>22</v>
      </c>
      <c r="K16" s="9"/>
      <c r="L16" s="211" t="s">
        <v>57</v>
      </c>
    </row>
    <row r="17" s="186" customFormat="1" ht="29" customHeight="1" spans="1:12">
      <c r="A17" s="10">
        <v>13</v>
      </c>
      <c r="B17" s="193" t="s">
        <v>58</v>
      </c>
      <c r="C17" s="10" t="s">
        <v>59</v>
      </c>
      <c r="D17" s="200">
        <v>9718.88</v>
      </c>
      <c r="E17" s="200">
        <v>9718.88</v>
      </c>
      <c r="F17" s="196"/>
      <c r="G17" s="200">
        <v>9718.88</v>
      </c>
      <c r="H17" s="200"/>
      <c r="I17" s="9" t="s">
        <v>60</v>
      </c>
      <c r="J17" s="10" t="s">
        <v>22</v>
      </c>
      <c r="K17" s="9"/>
      <c r="L17" s="211" t="s">
        <v>61</v>
      </c>
    </row>
    <row r="18" s="186" customFormat="1" ht="29" customHeight="1" spans="1:12">
      <c r="A18" s="10">
        <v>14</v>
      </c>
      <c r="B18" s="193" t="s">
        <v>62</v>
      </c>
      <c r="C18" s="10" t="s">
        <v>63</v>
      </c>
      <c r="D18" s="200">
        <v>11352.66</v>
      </c>
      <c r="E18" s="200">
        <v>11352.66</v>
      </c>
      <c r="F18" s="200">
        <v>1000</v>
      </c>
      <c r="G18" s="200">
        <v>11352.66</v>
      </c>
      <c r="H18" s="200"/>
      <c r="I18" s="9" t="s">
        <v>32</v>
      </c>
      <c r="J18" s="10" t="s">
        <v>22</v>
      </c>
      <c r="K18" s="9"/>
      <c r="L18" s="211" t="s">
        <v>64</v>
      </c>
    </row>
    <row r="19" s="186" customFormat="1" ht="29" customHeight="1" spans="1:12">
      <c r="A19" s="10">
        <v>15</v>
      </c>
      <c r="B19" s="193" t="s">
        <v>65</v>
      </c>
      <c r="C19" s="10" t="s">
        <v>66</v>
      </c>
      <c r="D19" s="200">
        <v>9882</v>
      </c>
      <c r="E19" s="200">
        <v>9882</v>
      </c>
      <c r="F19" s="196"/>
      <c r="G19" s="200">
        <v>9882</v>
      </c>
      <c r="H19" s="200"/>
      <c r="I19" s="9" t="s">
        <v>67</v>
      </c>
      <c r="J19" s="10" t="s">
        <v>22</v>
      </c>
      <c r="K19" s="9"/>
      <c r="L19" s="211" t="s">
        <v>68</v>
      </c>
    </row>
    <row r="20" s="186" customFormat="1" ht="29" customHeight="1" spans="1:12">
      <c r="A20" s="10">
        <v>16</v>
      </c>
      <c r="B20" s="193" t="s">
        <v>69</v>
      </c>
      <c r="C20" s="10" t="s">
        <v>70</v>
      </c>
      <c r="D20" s="200">
        <v>3288</v>
      </c>
      <c r="E20" s="200">
        <v>3288</v>
      </c>
      <c r="F20" s="196">
        <v>500</v>
      </c>
      <c r="G20" s="200">
        <v>3288</v>
      </c>
      <c r="H20" s="200"/>
      <c r="I20" s="9" t="s">
        <v>71</v>
      </c>
      <c r="J20" s="10" t="s">
        <v>22</v>
      </c>
      <c r="K20" s="9"/>
      <c r="L20" s="211" t="s">
        <v>72</v>
      </c>
    </row>
    <row r="21" s="186" customFormat="1" ht="29" customHeight="1" spans="1:12">
      <c r="A21" s="10">
        <v>17</v>
      </c>
      <c r="B21" s="193" t="s">
        <v>73</v>
      </c>
      <c r="C21" s="10" t="s">
        <v>74</v>
      </c>
      <c r="D21" s="200">
        <v>6088.8</v>
      </c>
      <c r="E21" s="200">
        <v>6088.8</v>
      </c>
      <c r="F21" s="200">
        <v>1000</v>
      </c>
      <c r="G21" s="200">
        <v>6088.8</v>
      </c>
      <c r="H21" s="200"/>
      <c r="I21" s="9" t="s">
        <v>28</v>
      </c>
      <c r="J21" s="10" t="s">
        <v>22</v>
      </c>
      <c r="K21" s="9"/>
      <c r="L21" s="211" t="s">
        <v>75</v>
      </c>
    </row>
    <row r="22" s="61" customFormat="1" ht="29" customHeight="1" spans="1:12">
      <c r="A22" s="10">
        <v>18</v>
      </c>
      <c r="B22" s="193" t="s">
        <v>76</v>
      </c>
      <c r="C22" s="10" t="s">
        <v>77</v>
      </c>
      <c r="D22" s="200">
        <v>3200</v>
      </c>
      <c r="E22" s="200">
        <v>3200</v>
      </c>
      <c r="F22" s="200">
        <v>500</v>
      </c>
      <c r="G22" s="200"/>
      <c r="H22" s="200">
        <v>3200</v>
      </c>
      <c r="I22" s="9" t="s">
        <v>28</v>
      </c>
      <c r="J22" s="10" t="s">
        <v>22</v>
      </c>
      <c r="K22" s="9"/>
      <c r="L22" s="211"/>
    </row>
    <row r="23" s="55" customFormat="1" ht="29" customHeight="1" spans="1:12">
      <c r="A23" s="10">
        <v>19</v>
      </c>
      <c r="B23" s="193" t="s">
        <v>78</v>
      </c>
      <c r="C23" s="10" t="s">
        <v>79</v>
      </c>
      <c r="D23" s="200">
        <v>600</v>
      </c>
      <c r="E23" s="200">
        <v>600</v>
      </c>
      <c r="F23" s="196">
        <v>600</v>
      </c>
      <c r="G23" s="200"/>
      <c r="H23" s="200">
        <v>600</v>
      </c>
      <c r="I23" s="9" t="s">
        <v>80</v>
      </c>
      <c r="J23" s="10"/>
      <c r="K23" s="9"/>
      <c r="L23" s="211"/>
    </row>
    <row r="24" s="186" customFormat="1" ht="26" customHeight="1" spans="1:12">
      <c r="A24" s="10">
        <v>20</v>
      </c>
      <c r="B24" s="193" t="s">
        <v>81</v>
      </c>
      <c r="C24" s="10" t="s">
        <v>82</v>
      </c>
      <c r="D24" s="200">
        <v>1410</v>
      </c>
      <c r="E24" s="200">
        <f>500+910</f>
        <v>1410</v>
      </c>
      <c r="F24" s="196">
        <v>500</v>
      </c>
      <c r="G24" s="200">
        <f>500+910</f>
        <v>1410</v>
      </c>
      <c r="H24" s="200"/>
      <c r="I24" s="9" t="s">
        <v>83</v>
      </c>
      <c r="J24" s="10" t="s">
        <v>22</v>
      </c>
      <c r="K24" s="9"/>
      <c r="L24" s="211" t="s">
        <v>84</v>
      </c>
    </row>
    <row r="25" s="186" customFormat="1" ht="26" customHeight="1" spans="1:12">
      <c r="A25" s="10">
        <v>21</v>
      </c>
      <c r="B25" s="193" t="s">
        <v>85</v>
      </c>
      <c r="C25" s="10" t="s">
        <v>86</v>
      </c>
      <c r="D25" s="200">
        <v>3080</v>
      </c>
      <c r="E25" s="200">
        <v>3080</v>
      </c>
      <c r="F25" s="196">
        <v>500</v>
      </c>
      <c r="G25" s="200">
        <v>3080</v>
      </c>
      <c r="H25" s="200"/>
      <c r="I25" s="9" t="s">
        <v>87</v>
      </c>
      <c r="J25" s="10" t="s">
        <v>22</v>
      </c>
      <c r="K25" s="9"/>
      <c r="L25" s="211" t="s">
        <v>88</v>
      </c>
    </row>
    <row r="26" s="186" customFormat="1" ht="29" customHeight="1" spans="1:12">
      <c r="A26" s="10">
        <v>22</v>
      </c>
      <c r="B26" s="193" t="s">
        <v>89</v>
      </c>
      <c r="C26" s="10" t="s">
        <v>90</v>
      </c>
      <c r="D26" s="200">
        <v>2200</v>
      </c>
      <c r="E26" s="200">
        <v>2200</v>
      </c>
      <c r="F26" s="196">
        <v>600</v>
      </c>
      <c r="G26" s="200">
        <v>2200</v>
      </c>
      <c r="H26" s="200"/>
      <c r="I26" s="9" t="s">
        <v>60</v>
      </c>
      <c r="J26" s="10" t="s">
        <v>22</v>
      </c>
      <c r="K26" s="9"/>
      <c r="L26" s="211" t="s">
        <v>91</v>
      </c>
    </row>
    <row r="27" s="186" customFormat="1" ht="29" customHeight="1" spans="1:12">
      <c r="A27" s="10">
        <v>23</v>
      </c>
      <c r="B27" s="193" t="s">
        <v>92</v>
      </c>
      <c r="C27" s="10" t="s">
        <v>93</v>
      </c>
      <c r="D27" s="200">
        <v>1300</v>
      </c>
      <c r="E27" s="200">
        <v>1300</v>
      </c>
      <c r="F27" s="196"/>
      <c r="G27" s="200">
        <v>1300</v>
      </c>
      <c r="H27" s="200"/>
      <c r="I27" s="9" t="s">
        <v>28</v>
      </c>
      <c r="J27" s="10" t="s">
        <v>22</v>
      </c>
      <c r="K27" s="9"/>
      <c r="L27" s="211" t="s">
        <v>94</v>
      </c>
    </row>
    <row r="28" s="61" customFormat="1" ht="29" customHeight="1" spans="1:12">
      <c r="A28" s="10">
        <v>24</v>
      </c>
      <c r="B28" s="193" t="s">
        <v>95</v>
      </c>
      <c r="C28" s="10" t="s">
        <v>96</v>
      </c>
      <c r="D28" s="200">
        <v>1800</v>
      </c>
      <c r="E28" s="200">
        <v>1800</v>
      </c>
      <c r="F28" s="196">
        <v>500</v>
      </c>
      <c r="G28" s="200"/>
      <c r="H28" s="200">
        <v>1800</v>
      </c>
      <c r="I28" s="9" t="s">
        <v>32</v>
      </c>
      <c r="J28" s="10" t="s">
        <v>22</v>
      </c>
      <c r="K28" s="9"/>
      <c r="L28" s="211"/>
    </row>
    <row r="29" s="61" customFormat="1" ht="29" customHeight="1" spans="1:12">
      <c r="A29" s="10">
        <v>25</v>
      </c>
      <c r="B29" s="193" t="s">
        <v>97</v>
      </c>
      <c r="C29" s="10" t="s">
        <v>98</v>
      </c>
      <c r="D29" s="200">
        <v>1390</v>
      </c>
      <c r="E29" s="200">
        <v>1390</v>
      </c>
      <c r="F29" s="200">
        <v>500</v>
      </c>
      <c r="G29" s="200"/>
      <c r="H29" s="200">
        <v>1390</v>
      </c>
      <c r="I29" s="9" t="s">
        <v>28</v>
      </c>
      <c r="J29" s="10" t="s">
        <v>22</v>
      </c>
      <c r="K29" s="9"/>
      <c r="L29" s="211"/>
    </row>
    <row r="30" s="186" customFormat="1" ht="29" customHeight="1" spans="1:12">
      <c r="A30" s="10">
        <v>26</v>
      </c>
      <c r="B30" s="202" t="s">
        <v>99</v>
      </c>
      <c r="C30" s="201" t="s">
        <v>100</v>
      </c>
      <c r="D30" s="200">
        <v>9670</v>
      </c>
      <c r="E30" s="200">
        <v>9670</v>
      </c>
      <c r="F30" s="200">
        <v>600</v>
      </c>
      <c r="G30" s="200">
        <v>9670</v>
      </c>
      <c r="H30" s="200"/>
      <c r="I30" s="9" t="s">
        <v>45</v>
      </c>
      <c r="J30" s="10" t="s">
        <v>22</v>
      </c>
      <c r="K30" s="9"/>
      <c r="L30" s="211" t="s">
        <v>101</v>
      </c>
    </row>
    <row r="31" s="61" customFormat="1" ht="29" customHeight="1" spans="1:12">
      <c r="A31" s="10">
        <v>27</v>
      </c>
      <c r="B31" s="202" t="s">
        <v>102</v>
      </c>
      <c r="C31" s="201" t="s">
        <v>103</v>
      </c>
      <c r="D31" s="200">
        <v>1715</v>
      </c>
      <c r="E31" s="200">
        <v>1715</v>
      </c>
      <c r="F31" s="200">
        <v>300</v>
      </c>
      <c r="G31" s="200"/>
      <c r="H31" s="200">
        <v>1715</v>
      </c>
      <c r="I31" s="9" t="s">
        <v>104</v>
      </c>
      <c r="J31" s="10" t="s">
        <v>22</v>
      </c>
      <c r="K31" s="9"/>
      <c r="L31" s="211"/>
    </row>
    <row r="32" s="186" customFormat="1" ht="29" customHeight="1" spans="1:12">
      <c r="A32" s="10">
        <v>28</v>
      </c>
      <c r="B32" s="193" t="s">
        <v>105</v>
      </c>
      <c r="C32" s="10" t="s">
        <v>106</v>
      </c>
      <c r="D32" s="200">
        <v>730</v>
      </c>
      <c r="E32" s="200">
        <v>730</v>
      </c>
      <c r="F32" s="200"/>
      <c r="G32" s="200">
        <v>730</v>
      </c>
      <c r="H32" s="200"/>
      <c r="I32" s="9" t="s">
        <v>107</v>
      </c>
      <c r="J32" s="10" t="s">
        <v>22</v>
      </c>
      <c r="K32" s="9"/>
      <c r="L32" s="211" t="s">
        <v>108</v>
      </c>
    </row>
    <row r="33" s="186" customFormat="1" ht="29" customHeight="1" spans="1:12">
      <c r="A33" s="10">
        <v>29</v>
      </c>
      <c r="B33" s="193" t="s">
        <v>109</v>
      </c>
      <c r="C33" s="10" t="s">
        <v>110</v>
      </c>
      <c r="D33" s="200">
        <v>5390</v>
      </c>
      <c r="E33" s="200">
        <v>5390</v>
      </c>
      <c r="F33" s="200">
        <v>1000</v>
      </c>
      <c r="G33" s="200">
        <v>5390</v>
      </c>
      <c r="H33" s="200"/>
      <c r="I33" s="9" t="s">
        <v>60</v>
      </c>
      <c r="J33" s="10" t="s">
        <v>22</v>
      </c>
      <c r="K33" s="10"/>
      <c r="L33" s="214" t="s">
        <v>111</v>
      </c>
    </row>
    <row r="34" s="186" customFormat="1" ht="29" customHeight="1" spans="1:12">
      <c r="A34" s="10">
        <v>30</v>
      </c>
      <c r="B34" s="193" t="s">
        <v>112</v>
      </c>
      <c r="C34" s="10" t="s">
        <v>113</v>
      </c>
      <c r="D34" s="200">
        <v>2660</v>
      </c>
      <c r="E34" s="200">
        <v>2660</v>
      </c>
      <c r="F34" s="200">
        <v>500</v>
      </c>
      <c r="G34" s="200"/>
      <c r="H34" s="200">
        <v>2660</v>
      </c>
      <c r="I34" s="9" t="s">
        <v>45</v>
      </c>
      <c r="J34" s="10" t="s">
        <v>22</v>
      </c>
      <c r="K34" s="9"/>
      <c r="L34" s="211"/>
    </row>
    <row r="35" s="186" customFormat="1" ht="29" customHeight="1" spans="1:12">
      <c r="A35" s="10">
        <v>31</v>
      </c>
      <c r="B35" s="193" t="s">
        <v>114</v>
      </c>
      <c r="C35" s="10" t="s">
        <v>115</v>
      </c>
      <c r="D35" s="200">
        <v>770</v>
      </c>
      <c r="E35" s="200">
        <v>770</v>
      </c>
      <c r="F35" s="196"/>
      <c r="G35" s="200">
        <v>770</v>
      </c>
      <c r="H35" s="200"/>
      <c r="I35" s="9" t="s">
        <v>28</v>
      </c>
      <c r="J35" s="10" t="s">
        <v>22</v>
      </c>
      <c r="K35" s="10"/>
      <c r="L35" s="214" t="s">
        <v>116</v>
      </c>
    </row>
    <row r="36" s="186" customFormat="1" ht="29" customHeight="1" spans="1:12">
      <c r="A36" s="10">
        <v>32</v>
      </c>
      <c r="B36" s="193" t="s">
        <v>117</v>
      </c>
      <c r="C36" s="10" t="s">
        <v>118</v>
      </c>
      <c r="D36" s="200">
        <v>840</v>
      </c>
      <c r="E36" s="200">
        <v>840</v>
      </c>
      <c r="F36" s="200">
        <v>500</v>
      </c>
      <c r="G36" s="200">
        <v>840</v>
      </c>
      <c r="H36" s="200"/>
      <c r="I36" s="9" t="s">
        <v>28</v>
      </c>
      <c r="J36" s="10" t="s">
        <v>22</v>
      </c>
      <c r="K36" s="9"/>
      <c r="L36" s="211" t="s">
        <v>119</v>
      </c>
    </row>
    <row r="37" s="186" customFormat="1" ht="29" customHeight="1" spans="1:12">
      <c r="A37" s="10">
        <v>33</v>
      </c>
      <c r="B37" s="193" t="s">
        <v>120</v>
      </c>
      <c r="C37" s="10" t="s">
        <v>121</v>
      </c>
      <c r="D37" s="200">
        <v>3890</v>
      </c>
      <c r="E37" s="200">
        <v>3890</v>
      </c>
      <c r="F37" s="196"/>
      <c r="G37" s="200">
        <v>3890</v>
      </c>
      <c r="H37" s="200"/>
      <c r="I37" s="9" t="s">
        <v>32</v>
      </c>
      <c r="J37" s="10" t="s">
        <v>22</v>
      </c>
      <c r="K37" s="9"/>
      <c r="L37" s="211" t="s">
        <v>122</v>
      </c>
    </row>
    <row r="38" s="55" customFormat="1" ht="29" customHeight="1" spans="1:12">
      <c r="A38" s="10">
        <v>34</v>
      </c>
      <c r="B38" s="193" t="s">
        <v>123</v>
      </c>
      <c r="C38" s="10" t="s">
        <v>124</v>
      </c>
      <c r="D38" s="200">
        <v>880</v>
      </c>
      <c r="E38" s="200">
        <v>880</v>
      </c>
      <c r="F38" s="196">
        <v>500</v>
      </c>
      <c r="G38" s="200"/>
      <c r="H38" s="200">
        <v>880</v>
      </c>
      <c r="I38" s="9" t="s">
        <v>67</v>
      </c>
      <c r="J38" s="10"/>
      <c r="K38" s="9"/>
      <c r="L38" s="211"/>
    </row>
    <row r="39" s="55" customFormat="1" ht="29" customHeight="1" spans="1:12">
      <c r="A39" s="10">
        <v>35</v>
      </c>
      <c r="B39" s="193" t="s">
        <v>125</v>
      </c>
      <c r="C39" s="10" t="s">
        <v>126</v>
      </c>
      <c r="D39" s="200">
        <v>1000</v>
      </c>
      <c r="E39" s="200">
        <v>1000</v>
      </c>
      <c r="F39" s="196">
        <v>1000</v>
      </c>
      <c r="G39" s="200"/>
      <c r="H39" s="200">
        <v>1000</v>
      </c>
      <c r="I39" s="9" t="s">
        <v>56</v>
      </c>
      <c r="J39" s="10"/>
      <c r="K39" s="9"/>
      <c r="L39" s="211"/>
    </row>
    <row r="40" s="186" customFormat="1" ht="29" customHeight="1" spans="1:12">
      <c r="A40" s="10">
        <v>36</v>
      </c>
      <c r="B40" s="193" t="s">
        <v>127</v>
      </c>
      <c r="C40" s="201" t="s">
        <v>128</v>
      </c>
      <c r="D40" s="200">
        <v>15130</v>
      </c>
      <c r="E40" s="200">
        <v>15130</v>
      </c>
      <c r="F40" s="200"/>
      <c r="G40" s="200">
        <v>15130</v>
      </c>
      <c r="H40" s="200"/>
      <c r="I40" s="9" t="s">
        <v>107</v>
      </c>
      <c r="J40" s="10" t="s">
        <v>22</v>
      </c>
      <c r="K40" s="9"/>
      <c r="L40" s="211" t="s">
        <v>129</v>
      </c>
    </row>
    <row r="41" s="61" customFormat="1" ht="29" customHeight="1" spans="1:12">
      <c r="A41" s="10">
        <v>37</v>
      </c>
      <c r="B41" s="193" t="s">
        <v>130</v>
      </c>
      <c r="C41" s="201" t="s">
        <v>131</v>
      </c>
      <c r="D41" s="200">
        <v>600</v>
      </c>
      <c r="E41" s="200">
        <v>600</v>
      </c>
      <c r="F41" s="196"/>
      <c r="G41" s="200"/>
      <c r="H41" s="200">
        <v>600</v>
      </c>
      <c r="I41" s="9" t="s">
        <v>32</v>
      </c>
      <c r="J41" s="10" t="s">
        <v>22</v>
      </c>
      <c r="K41" s="9"/>
      <c r="L41" s="211"/>
    </row>
    <row r="42" s="186" customFormat="1" ht="29" customHeight="1" spans="1:12">
      <c r="A42" s="10">
        <v>38</v>
      </c>
      <c r="B42" s="193" t="s">
        <v>132</v>
      </c>
      <c r="C42" s="201" t="s">
        <v>133</v>
      </c>
      <c r="D42" s="200">
        <v>1385</v>
      </c>
      <c r="E42" s="200">
        <v>1385</v>
      </c>
      <c r="F42" s="200">
        <v>600</v>
      </c>
      <c r="G42" s="200">
        <v>1385</v>
      </c>
      <c r="H42" s="200"/>
      <c r="I42" s="9" t="s">
        <v>28</v>
      </c>
      <c r="J42" s="10" t="s">
        <v>22</v>
      </c>
      <c r="K42" s="9"/>
      <c r="L42" s="211" t="s">
        <v>134</v>
      </c>
    </row>
    <row r="43" s="186" customFormat="1" ht="29" customHeight="1" spans="1:12">
      <c r="A43" s="10">
        <v>39</v>
      </c>
      <c r="B43" s="193" t="s">
        <v>135</v>
      </c>
      <c r="C43" s="201" t="s">
        <v>136</v>
      </c>
      <c r="D43" s="200">
        <v>3950</v>
      </c>
      <c r="E43" s="200">
        <v>3950</v>
      </c>
      <c r="F43" s="200">
        <v>600</v>
      </c>
      <c r="G43" s="200">
        <v>3950</v>
      </c>
      <c r="H43" s="200"/>
      <c r="I43" s="9" t="s">
        <v>60</v>
      </c>
      <c r="J43" s="10" t="s">
        <v>22</v>
      </c>
      <c r="K43" s="9"/>
      <c r="L43" s="211" t="s">
        <v>137</v>
      </c>
    </row>
    <row r="44" s="186" customFormat="1" ht="29" customHeight="1" spans="1:12">
      <c r="A44" s="10">
        <v>40</v>
      </c>
      <c r="B44" s="193" t="s">
        <v>138</v>
      </c>
      <c r="C44" s="201" t="s">
        <v>139</v>
      </c>
      <c r="D44" s="200">
        <v>2250</v>
      </c>
      <c r="E44" s="200">
        <v>2250</v>
      </c>
      <c r="F44" s="196">
        <v>600</v>
      </c>
      <c r="G44" s="200">
        <v>2250</v>
      </c>
      <c r="H44" s="200"/>
      <c r="I44" s="9" t="s">
        <v>140</v>
      </c>
      <c r="J44" s="10" t="s">
        <v>22</v>
      </c>
      <c r="K44" s="9"/>
      <c r="L44" s="211" t="s">
        <v>141</v>
      </c>
    </row>
    <row r="45" s="186" customFormat="1" ht="29" customHeight="1" spans="1:12">
      <c r="A45" s="10">
        <v>41</v>
      </c>
      <c r="B45" s="193" t="s">
        <v>142</v>
      </c>
      <c r="C45" s="201" t="s">
        <v>143</v>
      </c>
      <c r="D45" s="200">
        <v>1340</v>
      </c>
      <c r="E45" s="200">
        <v>1340</v>
      </c>
      <c r="F45" s="200">
        <v>600</v>
      </c>
      <c r="G45" s="200">
        <v>1340</v>
      </c>
      <c r="H45" s="200"/>
      <c r="I45" s="9" t="s">
        <v>32</v>
      </c>
      <c r="J45" s="10" t="s">
        <v>22</v>
      </c>
      <c r="K45" s="9"/>
      <c r="L45" s="211" t="s">
        <v>144</v>
      </c>
    </row>
    <row r="46" s="186" customFormat="1" ht="29" customHeight="1" spans="1:12">
      <c r="A46" s="10">
        <v>42</v>
      </c>
      <c r="B46" s="193" t="s">
        <v>145</v>
      </c>
      <c r="C46" s="201" t="s">
        <v>146</v>
      </c>
      <c r="D46" s="200">
        <v>1495</v>
      </c>
      <c r="E46" s="200">
        <v>1495</v>
      </c>
      <c r="F46" s="200"/>
      <c r="G46" s="200">
        <v>1495</v>
      </c>
      <c r="H46" s="200"/>
      <c r="I46" s="9" t="s">
        <v>107</v>
      </c>
      <c r="J46" s="10" t="s">
        <v>22</v>
      </c>
      <c r="K46" s="9"/>
      <c r="L46" s="211" t="s">
        <v>147</v>
      </c>
    </row>
    <row r="47" s="55" customFormat="1" ht="29" customHeight="1" spans="1:12">
      <c r="A47" s="10">
        <v>43</v>
      </c>
      <c r="B47" s="193" t="s">
        <v>148</v>
      </c>
      <c r="C47" s="201" t="s">
        <v>149</v>
      </c>
      <c r="D47" s="200">
        <v>600</v>
      </c>
      <c r="E47" s="200">
        <v>600</v>
      </c>
      <c r="F47" s="196">
        <v>600</v>
      </c>
      <c r="G47" s="200"/>
      <c r="H47" s="200">
        <v>600</v>
      </c>
      <c r="I47" s="9" t="s">
        <v>56</v>
      </c>
      <c r="J47" s="10"/>
      <c r="K47" s="9"/>
      <c r="L47" s="211"/>
    </row>
    <row r="48" s="186" customFormat="1" ht="29" customHeight="1" spans="1:12">
      <c r="A48" s="10">
        <v>44</v>
      </c>
      <c r="B48" s="193" t="s">
        <v>150</v>
      </c>
      <c r="C48" s="201" t="s">
        <v>151</v>
      </c>
      <c r="D48" s="200">
        <v>3480</v>
      </c>
      <c r="E48" s="200">
        <v>3480</v>
      </c>
      <c r="F48" s="196">
        <v>1000</v>
      </c>
      <c r="G48" s="200">
        <v>3480</v>
      </c>
      <c r="H48" s="200"/>
      <c r="I48" s="9" t="s">
        <v>152</v>
      </c>
      <c r="J48" s="10" t="s">
        <v>22</v>
      </c>
      <c r="K48" s="9"/>
      <c r="L48" s="211" t="s">
        <v>153</v>
      </c>
    </row>
    <row r="49" s="61" customFormat="1" ht="29" customHeight="1" spans="1:12">
      <c r="A49" s="10">
        <v>45</v>
      </c>
      <c r="B49" s="193" t="s">
        <v>154</v>
      </c>
      <c r="C49" s="201" t="s">
        <v>155</v>
      </c>
      <c r="D49" s="200">
        <v>1665</v>
      </c>
      <c r="E49" s="200">
        <v>1665</v>
      </c>
      <c r="F49" s="196">
        <v>300</v>
      </c>
      <c r="G49" s="200"/>
      <c r="H49" s="200">
        <v>1665</v>
      </c>
      <c r="I49" s="9" t="s">
        <v>45</v>
      </c>
      <c r="J49" s="10" t="s">
        <v>22</v>
      </c>
      <c r="K49" s="9"/>
      <c r="L49" s="211"/>
    </row>
    <row r="50" s="186" customFormat="1" ht="24" customHeight="1" spans="1:12">
      <c r="A50" s="10">
        <v>46</v>
      </c>
      <c r="B50" s="202" t="s">
        <v>156</v>
      </c>
      <c r="C50" s="23" t="s">
        <v>157</v>
      </c>
      <c r="D50" s="203">
        <v>1550</v>
      </c>
      <c r="E50" s="203">
        <v>1550</v>
      </c>
      <c r="F50" s="204"/>
      <c r="G50" s="200">
        <v>1550</v>
      </c>
      <c r="H50" s="203"/>
      <c r="I50" s="198" t="s">
        <v>45</v>
      </c>
      <c r="J50" s="23" t="s">
        <v>22</v>
      </c>
      <c r="K50" s="198"/>
      <c r="L50" s="213" t="s">
        <v>158</v>
      </c>
    </row>
    <row r="51" s="61" customFormat="1" ht="29" customHeight="1" spans="1:12">
      <c r="A51" s="10">
        <v>47</v>
      </c>
      <c r="B51" s="193" t="s">
        <v>159</v>
      </c>
      <c r="C51" s="201" t="s">
        <v>160</v>
      </c>
      <c r="D51" s="200">
        <v>1285</v>
      </c>
      <c r="E51" s="200">
        <v>1285</v>
      </c>
      <c r="F51" s="200">
        <v>300</v>
      </c>
      <c r="G51" s="200"/>
      <c r="H51" s="200">
        <v>1285</v>
      </c>
      <c r="I51" s="9" t="s">
        <v>28</v>
      </c>
      <c r="J51" s="10" t="s">
        <v>22</v>
      </c>
      <c r="K51" s="9"/>
      <c r="L51" s="211"/>
    </row>
    <row r="52" s="61" customFormat="1" ht="29" customHeight="1" spans="1:12">
      <c r="A52" s="10">
        <v>48</v>
      </c>
      <c r="B52" s="193" t="s">
        <v>161</v>
      </c>
      <c r="C52" s="201" t="s">
        <v>162</v>
      </c>
      <c r="D52" s="200">
        <v>2700</v>
      </c>
      <c r="E52" s="200">
        <v>2700</v>
      </c>
      <c r="F52" s="200">
        <v>500</v>
      </c>
      <c r="G52" s="200"/>
      <c r="H52" s="200">
        <v>2700</v>
      </c>
      <c r="I52" s="9" t="s">
        <v>56</v>
      </c>
      <c r="J52" s="10" t="s">
        <v>22</v>
      </c>
      <c r="K52" s="9"/>
      <c r="L52" s="211"/>
    </row>
    <row r="53" s="186" customFormat="1" ht="29" customHeight="1" spans="1:12">
      <c r="A53" s="10">
        <v>49</v>
      </c>
      <c r="B53" s="193" t="s">
        <v>163</v>
      </c>
      <c r="C53" s="201" t="s">
        <v>164</v>
      </c>
      <c r="D53" s="200">
        <v>1510</v>
      </c>
      <c r="E53" s="200">
        <v>1510</v>
      </c>
      <c r="F53" s="196"/>
      <c r="G53" s="200">
        <v>1510</v>
      </c>
      <c r="H53" s="200"/>
      <c r="I53" s="9" t="s">
        <v>165</v>
      </c>
      <c r="J53" s="10" t="s">
        <v>22</v>
      </c>
      <c r="K53" s="9"/>
      <c r="L53" s="211" t="s">
        <v>166</v>
      </c>
    </row>
    <row r="54" s="186" customFormat="1" ht="29" customHeight="1" spans="1:12">
      <c r="A54" s="10">
        <v>50</v>
      </c>
      <c r="B54" s="193" t="s">
        <v>167</v>
      </c>
      <c r="C54" s="201" t="s">
        <v>168</v>
      </c>
      <c r="D54" s="200">
        <v>1810</v>
      </c>
      <c r="E54" s="200">
        <v>1810</v>
      </c>
      <c r="F54" s="200">
        <v>600</v>
      </c>
      <c r="G54" s="200">
        <v>1810</v>
      </c>
      <c r="H54" s="200"/>
      <c r="I54" s="9" t="s">
        <v>56</v>
      </c>
      <c r="J54" s="10" t="s">
        <v>22</v>
      </c>
      <c r="K54" s="9"/>
      <c r="L54" s="211" t="s">
        <v>169</v>
      </c>
    </row>
    <row r="55" s="61" customFormat="1" ht="29" customHeight="1" spans="1:12">
      <c r="A55" s="10">
        <v>51</v>
      </c>
      <c r="B55" s="193" t="s">
        <v>170</v>
      </c>
      <c r="C55" s="201" t="s">
        <v>171</v>
      </c>
      <c r="D55" s="200">
        <v>500</v>
      </c>
      <c r="E55" s="200">
        <v>500</v>
      </c>
      <c r="F55" s="196">
        <v>500</v>
      </c>
      <c r="G55" s="200"/>
      <c r="H55" s="200">
        <v>500</v>
      </c>
      <c r="I55" s="9" t="s">
        <v>56</v>
      </c>
      <c r="J55" s="10" t="s">
        <v>172</v>
      </c>
      <c r="K55" s="9"/>
      <c r="L55" s="211"/>
    </row>
    <row r="56" s="61" customFormat="1" ht="29" customHeight="1" spans="1:12">
      <c r="A56" s="10">
        <v>52</v>
      </c>
      <c r="B56" s="193" t="s">
        <v>173</v>
      </c>
      <c r="C56" s="201" t="s">
        <v>174</v>
      </c>
      <c r="D56" s="200">
        <v>5800</v>
      </c>
      <c r="E56" s="200">
        <v>5800</v>
      </c>
      <c r="F56" s="196">
        <v>1300</v>
      </c>
      <c r="G56" s="200"/>
      <c r="H56" s="200">
        <v>5800</v>
      </c>
      <c r="I56" s="9" t="s">
        <v>32</v>
      </c>
      <c r="J56" s="10" t="s">
        <v>22</v>
      </c>
      <c r="K56" s="9"/>
      <c r="L56" s="211"/>
    </row>
    <row r="57" s="55" customFormat="1" ht="29" customHeight="1" spans="1:12">
      <c r="A57" s="10">
        <v>53</v>
      </c>
      <c r="B57" s="193" t="s">
        <v>175</v>
      </c>
      <c r="C57" s="201" t="s">
        <v>176</v>
      </c>
      <c r="D57" s="200">
        <v>1500</v>
      </c>
      <c r="E57" s="200">
        <v>1500</v>
      </c>
      <c r="F57" s="196"/>
      <c r="G57" s="200"/>
      <c r="H57" s="200">
        <v>1500</v>
      </c>
      <c r="I57" s="9" t="s">
        <v>67</v>
      </c>
      <c r="J57" s="10"/>
      <c r="K57" s="9"/>
      <c r="L57" s="211"/>
    </row>
    <row r="58" s="186" customFormat="1" ht="29" customHeight="1" spans="1:12">
      <c r="A58" s="10">
        <v>54</v>
      </c>
      <c r="B58" s="193" t="s">
        <v>177</v>
      </c>
      <c r="C58" s="201" t="s">
        <v>178</v>
      </c>
      <c r="D58" s="200">
        <v>2680</v>
      </c>
      <c r="E58" s="200">
        <v>2680</v>
      </c>
      <c r="F58" s="200">
        <v>600</v>
      </c>
      <c r="G58" s="200">
        <v>2680</v>
      </c>
      <c r="H58" s="200"/>
      <c r="I58" s="9" t="s">
        <v>179</v>
      </c>
      <c r="J58" s="10" t="s">
        <v>22</v>
      </c>
      <c r="K58" s="9"/>
      <c r="L58" s="211" t="s">
        <v>180</v>
      </c>
    </row>
    <row r="59" s="186" customFormat="1" ht="29" customHeight="1" spans="1:12">
      <c r="A59" s="10">
        <v>55</v>
      </c>
      <c r="B59" s="193" t="s">
        <v>181</v>
      </c>
      <c r="C59" s="201" t="s">
        <v>182</v>
      </c>
      <c r="D59" s="200">
        <v>3080</v>
      </c>
      <c r="E59" s="200">
        <v>3080</v>
      </c>
      <c r="F59" s="200">
        <v>600</v>
      </c>
      <c r="G59" s="200">
        <v>3080</v>
      </c>
      <c r="H59" s="200"/>
      <c r="I59" s="9" t="s">
        <v>45</v>
      </c>
      <c r="J59" s="10" t="s">
        <v>22</v>
      </c>
      <c r="K59" s="9"/>
      <c r="L59" s="211" t="s">
        <v>158</v>
      </c>
    </row>
    <row r="60" s="61" customFormat="1" ht="29" customHeight="1" spans="1:12">
      <c r="A60" s="10">
        <v>56</v>
      </c>
      <c r="B60" s="193" t="s">
        <v>183</v>
      </c>
      <c r="C60" s="201" t="s">
        <v>184</v>
      </c>
      <c r="D60" s="200">
        <v>1720</v>
      </c>
      <c r="E60" s="200">
        <v>1720</v>
      </c>
      <c r="F60" s="200">
        <v>600</v>
      </c>
      <c r="G60" s="200"/>
      <c r="H60" s="200">
        <v>1720</v>
      </c>
      <c r="I60" s="9" t="s">
        <v>28</v>
      </c>
      <c r="J60" s="10" t="s">
        <v>22</v>
      </c>
      <c r="K60" s="9"/>
      <c r="L60" s="211"/>
    </row>
    <row r="61" s="186" customFormat="1" ht="29" customHeight="1" spans="1:12">
      <c r="A61" s="10">
        <v>57</v>
      </c>
      <c r="B61" s="193" t="s">
        <v>185</v>
      </c>
      <c r="C61" s="201" t="s">
        <v>186</v>
      </c>
      <c r="D61" s="200">
        <v>2515</v>
      </c>
      <c r="E61" s="200">
        <v>2515</v>
      </c>
      <c r="F61" s="200">
        <v>500</v>
      </c>
      <c r="G61" s="200"/>
      <c r="H61" s="200">
        <v>2515</v>
      </c>
      <c r="I61" s="9" t="s">
        <v>45</v>
      </c>
      <c r="J61" s="10" t="s">
        <v>22</v>
      </c>
      <c r="K61" s="9"/>
      <c r="L61" s="211"/>
    </row>
    <row r="62" s="186" customFormat="1" ht="29" customHeight="1" spans="1:12">
      <c r="A62" s="10">
        <v>58</v>
      </c>
      <c r="B62" s="193" t="s">
        <v>187</v>
      </c>
      <c r="C62" s="201" t="s">
        <v>188</v>
      </c>
      <c r="D62" s="200">
        <v>1300</v>
      </c>
      <c r="E62" s="200">
        <v>1300</v>
      </c>
      <c r="F62" s="196">
        <v>500</v>
      </c>
      <c r="G62" s="200">
        <v>1300</v>
      </c>
      <c r="H62" s="200"/>
      <c r="I62" s="9" t="s">
        <v>28</v>
      </c>
      <c r="J62" s="10" t="s">
        <v>22</v>
      </c>
      <c r="K62" s="9"/>
      <c r="L62" s="211" t="s">
        <v>189</v>
      </c>
    </row>
    <row r="63" s="186" customFormat="1" ht="29" customHeight="1" spans="1:12">
      <c r="A63" s="10">
        <v>59</v>
      </c>
      <c r="B63" s="193" t="s">
        <v>190</v>
      </c>
      <c r="C63" s="201" t="s">
        <v>191</v>
      </c>
      <c r="D63" s="200">
        <v>1330</v>
      </c>
      <c r="E63" s="200">
        <v>1330</v>
      </c>
      <c r="F63" s="200">
        <v>500</v>
      </c>
      <c r="G63" s="200">
        <v>1330</v>
      </c>
      <c r="H63" s="200"/>
      <c r="I63" s="9" t="s">
        <v>56</v>
      </c>
      <c r="J63" s="10" t="s">
        <v>22</v>
      </c>
      <c r="K63" s="9"/>
      <c r="L63" s="211" t="s">
        <v>192</v>
      </c>
    </row>
    <row r="64" s="61" customFormat="1" ht="29" customHeight="1" spans="1:12">
      <c r="A64" s="10">
        <v>60</v>
      </c>
      <c r="B64" s="193" t="s">
        <v>193</v>
      </c>
      <c r="C64" s="201" t="s">
        <v>194</v>
      </c>
      <c r="D64" s="200">
        <v>1540</v>
      </c>
      <c r="E64" s="200">
        <v>1540</v>
      </c>
      <c r="F64" s="196">
        <v>500</v>
      </c>
      <c r="G64" s="200"/>
      <c r="H64" s="200">
        <v>1540</v>
      </c>
      <c r="I64" s="9" t="s">
        <v>28</v>
      </c>
      <c r="J64" s="10" t="s">
        <v>22</v>
      </c>
      <c r="K64" s="9"/>
      <c r="L64" s="211"/>
    </row>
    <row r="65" s="61" customFormat="1" ht="29" customHeight="1" spans="1:12">
      <c r="A65" s="10">
        <v>61</v>
      </c>
      <c r="B65" s="193" t="s">
        <v>195</v>
      </c>
      <c r="C65" s="201" t="s">
        <v>196</v>
      </c>
      <c r="D65" s="200">
        <v>1300</v>
      </c>
      <c r="E65" s="200">
        <v>1300</v>
      </c>
      <c r="F65" s="200">
        <v>500</v>
      </c>
      <c r="G65" s="200"/>
      <c r="H65" s="200">
        <v>1300</v>
      </c>
      <c r="I65" s="9" t="s">
        <v>28</v>
      </c>
      <c r="J65" s="10" t="s">
        <v>22</v>
      </c>
      <c r="K65" s="9"/>
      <c r="L65" s="211"/>
    </row>
    <row r="66" s="186" customFormat="1" ht="29" customHeight="1" spans="1:12">
      <c r="A66" s="10">
        <v>62</v>
      </c>
      <c r="B66" s="193" t="s">
        <v>197</v>
      </c>
      <c r="C66" s="201" t="s">
        <v>198</v>
      </c>
      <c r="D66" s="200">
        <v>2378</v>
      </c>
      <c r="E66" s="200">
        <v>2378</v>
      </c>
      <c r="F66" s="200">
        <v>600</v>
      </c>
      <c r="G66" s="200">
        <v>2378</v>
      </c>
      <c r="H66" s="200"/>
      <c r="I66" s="9" t="s">
        <v>28</v>
      </c>
      <c r="J66" s="10" t="s">
        <v>22</v>
      </c>
      <c r="K66" s="9"/>
      <c r="L66" s="211" t="s">
        <v>199</v>
      </c>
    </row>
    <row r="67" s="61" customFormat="1" ht="29" customHeight="1" spans="1:12">
      <c r="A67" s="10">
        <v>63</v>
      </c>
      <c r="B67" s="193" t="s">
        <v>200</v>
      </c>
      <c r="C67" s="201" t="s">
        <v>201</v>
      </c>
      <c r="D67" s="200">
        <v>980</v>
      </c>
      <c r="E67" s="200">
        <v>980</v>
      </c>
      <c r="F67" s="196">
        <v>500</v>
      </c>
      <c r="G67" s="200"/>
      <c r="H67" s="200">
        <v>980</v>
      </c>
      <c r="I67" s="9" t="s">
        <v>32</v>
      </c>
      <c r="J67" s="10" t="s">
        <v>22</v>
      </c>
      <c r="K67" s="9"/>
      <c r="L67" s="211"/>
    </row>
    <row r="68" s="61" customFormat="1" ht="29" customHeight="1" spans="1:12">
      <c r="A68" s="10">
        <v>64</v>
      </c>
      <c r="B68" s="193" t="s">
        <v>202</v>
      </c>
      <c r="C68" s="201" t="s">
        <v>203</v>
      </c>
      <c r="D68" s="200">
        <v>3070</v>
      </c>
      <c r="E68" s="200">
        <v>3070</v>
      </c>
      <c r="F68" s="196">
        <v>600</v>
      </c>
      <c r="G68" s="200"/>
      <c r="H68" s="200">
        <v>3070</v>
      </c>
      <c r="I68" s="9" t="s">
        <v>32</v>
      </c>
      <c r="J68" s="10" t="s">
        <v>22</v>
      </c>
      <c r="K68" s="9"/>
      <c r="L68" s="211"/>
    </row>
    <row r="69" s="61" customFormat="1" ht="29" customHeight="1" spans="1:12">
      <c r="A69" s="10">
        <v>65</v>
      </c>
      <c r="B69" s="193" t="s">
        <v>204</v>
      </c>
      <c r="C69" s="201" t="s">
        <v>205</v>
      </c>
      <c r="D69" s="200">
        <v>300</v>
      </c>
      <c r="E69" s="200">
        <v>300</v>
      </c>
      <c r="F69" s="196">
        <v>300</v>
      </c>
      <c r="G69" s="200"/>
      <c r="H69" s="200">
        <v>300</v>
      </c>
      <c r="I69" s="9" t="s">
        <v>56</v>
      </c>
      <c r="J69" s="10" t="s">
        <v>22</v>
      </c>
      <c r="K69" s="9"/>
      <c r="L69" s="211"/>
    </row>
    <row r="70" s="61" customFormat="1" ht="29" customHeight="1" spans="1:12">
      <c r="A70" s="10">
        <v>66</v>
      </c>
      <c r="B70" s="193" t="s">
        <v>206</v>
      </c>
      <c r="C70" s="201" t="s">
        <v>207</v>
      </c>
      <c r="D70" s="200">
        <v>2000</v>
      </c>
      <c r="E70" s="200">
        <v>2000</v>
      </c>
      <c r="F70" s="196"/>
      <c r="G70" s="200"/>
      <c r="H70" s="200">
        <v>2000</v>
      </c>
      <c r="I70" s="9" t="s">
        <v>208</v>
      </c>
      <c r="J70" s="10" t="s">
        <v>22</v>
      </c>
      <c r="K70" s="9"/>
      <c r="L70" s="211"/>
    </row>
    <row r="71" s="61" customFormat="1" ht="29" customHeight="1" spans="1:12">
      <c r="A71" s="10">
        <v>67</v>
      </c>
      <c r="B71" s="193" t="s">
        <v>209</v>
      </c>
      <c r="C71" s="201" t="s">
        <v>210</v>
      </c>
      <c r="D71" s="200">
        <v>890</v>
      </c>
      <c r="E71" s="200">
        <v>890</v>
      </c>
      <c r="F71" s="196"/>
      <c r="G71" s="200"/>
      <c r="H71" s="200">
        <v>890</v>
      </c>
      <c r="I71" s="9" t="s">
        <v>165</v>
      </c>
      <c r="J71" s="10" t="s">
        <v>22</v>
      </c>
      <c r="K71" s="9"/>
      <c r="L71" s="211"/>
    </row>
    <row r="72" s="186" customFormat="1" ht="29" customHeight="1" spans="1:12">
      <c r="A72" s="10">
        <v>68</v>
      </c>
      <c r="B72" s="193" t="s">
        <v>211</v>
      </c>
      <c r="C72" s="201" t="s">
        <v>212</v>
      </c>
      <c r="D72" s="200">
        <v>990</v>
      </c>
      <c r="E72" s="200">
        <v>990</v>
      </c>
      <c r="F72" s="200">
        <v>500</v>
      </c>
      <c r="G72" s="200">
        <v>990</v>
      </c>
      <c r="H72" s="200"/>
      <c r="I72" s="9" t="s">
        <v>28</v>
      </c>
      <c r="J72" s="10" t="s">
        <v>22</v>
      </c>
      <c r="K72" s="9"/>
      <c r="L72" s="211" t="s">
        <v>213</v>
      </c>
    </row>
    <row r="73" s="61" customFormat="1" ht="29" customHeight="1" spans="1:12">
      <c r="A73" s="10">
        <v>69</v>
      </c>
      <c r="B73" s="193" t="s">
        <v>214</v>
      </c>
      <c r="C73" s="201" t="s">
        <v>215</v>
      </c>
      <c r="D73" s="200">
        <v>3380</v>
      </c>
      <c r="E73" s="200">
        <v>3380</v>
      </c>
      <c r="F73" s="196"/>
      <c r="G73" s="200"/>
      <c r="H73" s="200">
        <v>3380</v>
      </c>
      <c r="I73" s="9" t="s">
        <v>28</v>
      </c>
      <c r="J73" s="10" t="s">
        <v>22</v>
      </c>
      <c r="K73" s="9"/>
      <c r="L73" s="211"/>
    </row>
    <row r="74" s="61" customFormat="1" ht="29" customHeight="1" spans="1:12">
      <c r="A74" s="10">
        <v>70</v>
      </c>
      <c r="B74" s="193" t="s">
        <v>216</v>
      </c>
      <c r="C74" s="201" t="s">
        <v>217</v>
      </c>
      <c r="D74" s="200">
        <v>1670</v>
      </c>
      <c r="E74" s="200">
        <v>1670</v>
      </c>
      <c r="F74" s="196">
        <v>500</v>
      </c>
      <c r="G74" s="200"/>
      <c r="H74" s="200">
        <v>1670</v>
      </c>
      <c r="I74" s="9" t="s">
        <v>87</v>
      </c>
      <c r="J74" s="10" t="s">
        <v>22</v>
      </c>
      <c r="K74" s="9"/>
      <c r="L74" s="211"/>
    </row>
    <row r="75" s="186" customFormat="1" ht="29" customHeight="1" spans="1:12">
      <c r="A75" s="10">
        <v>71</v>
      </c>
      <c r="B75" s="193" t="s">
        <v>218</v>
      </c>
      <c r="C75" s="201" t="s">
        <v>219</v>
      </c>
      <c r="D75" s="200">
        <v>4330</v>
      </c>
      <c r="E75" s="200">
        <v>4330</v>
      </c>
      <c r="F75" s="200">
        <v>600</v>
      </c>
      <c r="G75" s="200">
        <v>4330</v>
      </c>
      <c r="H75" s="200"/>
      <c r="I75" s="9" t="s">
        <v>56</v>
      </c>
      <c r="J75" s="10" t="s">
        <v>22</v>
      </c>
      <c r="K75" s="9"/>
      <c r="L75" s="211" t="s">
        <v>220</v>
      </c>
    </row>
    <row r="76" s="61" customFormat="1" ht="29" customHeight="1" spans="1:12">
      <c r="A76" s="10">
        <v>72</v>
      </c>
      <c r="B76" s="193" t="s">
        <v>221</v>
      </c>
      <c r="C76" s="201" t="s">
        <v>222</v>
      </c>
      <c r="D76" s="200">
        <v>1400</v>
      </c>
      <c r="E76" s="200">
        <v>1400</v>
      </c>
      <c r="F76" s="200">
        <v>800</v>
      </c>
      <c r="G76" s="200"/>
      <c r="H76" s="200">
        <v>1400</v>
      </c>
      <c r="I76" s="9" t="s">
        <v>38</v>
      </c>
      <c r="J76" s="10" t="s">
        <v>22</v>
      </c>
      <c r="K76" s="9"/>
      <c r="L76" s="211"/>
    </row>
    <row r="77" s="186" customFormat="1" ht="29" customHeight="1" spans="1:12">
      <c r="A77" s="10">
        <v>73</v>
      </c>
      <c r="B77" s="193" t="s">
        <v>223</v>
      </c>
      <c r="C77" s="201" t="s">
        <v>224</v>
      </c>
      <c r="D77" s="200">
        <v>5936</v>
      </c>
      <c r="E77" s="200">
        <v>5936</v>
      </c>
      <c r="F77" s="196">
        <v>600</v>
      </c>
      <c r="G77" s="200">
        <v>5936</v>
      </c>
      <c r="H77" s="200"/>
      <c r="I77" s="9" t="s">
        <v>28</v>
      </c>
      <c r="J77" s="10" t="s">
        <v>22</v>
      </c>
      <c r="K77" s="9"/>
      <c r="L77" s="211" t="s">
        <v>72</v>
      </c>
    </row>
    <row r="78" s="186" customFormat="1" ht="29" customHeight="1" spans="1:12">
      <c r="A78" s="10">
        <v>74</v>
      </c>
      <c r="B78" s="193" t="s">
        <v>225</v>
      </c>
      <c r="C78" s="201" t="s">
        <v>226</v>
      </c>
      <c r="D78" s="200">
        <v>14304</v>
      </c>
      <c r="E78" s="200">
        <v>14304</v>
      </c>
      <c r="F78" s="196">
        <v>600</v>
      </c>
      <c r="G78" s="200">
        <v>14304</v>
      </c>
      <c r="H78" s="200"/>
      <c r="I78" s="9" t="s">
        <v>32</v>
      </c>
      <c r="J78" s="10" t="s">
        <v>22</v>
      </c>
      <c r="K78" s="9"/>
      <c r="L78" s="211" t="s">
        <v>227</v>
      </c>
    </row>
    <row r="79" s="55" customFormat="1" ht="29" customHeight="1" spans="1:12">
      <c r="A79" s="10">
        <v>75</v>
      </c>
      <c r="B79" s="193" t="s">
        <v>228</v>
      </c>
      <c r="C79" s="201" t="s">
        <v>229</v>
      </c>
      <c r="D79" s="200">
        <v>300</v>
      </c>
      <c r="E79" s="200">
        <v>300</v>
      </c>
      <c r="F79" s="196">
        <v>300</v>
      </c>
      <c r="G79" s="200"/>
      <c r="H79" s="200">
        <v>300</v>
      </c>
      <c r="I79" s="9" t="s">
        <v>56</v>
      </c>
      <c r="J79" s="10"/>
      <c r="K79" s="9"/>
      <c r="L79" s="211"/>
    </row>
    <row r="80" s="61" customFormat="1" ht="29" customHeight="1" spans="1:12">
      <c r="A80" s="10">
        <v>76</v>
      </c>
      <c r="B80" s="193" t="s">
        <v>230</v>
      </c>
      <c r="C80" s="201" t="s">
        <v>231</v>
      </c>
      <c r="D80" s="200">
        <v>430</v>
      </c>
      <c r="E80" s="200">
        <v>430</v>
      </c>
      <c r="F80" s="200">
        <v>200</v>
      </c>
      <c r="G80" s="200">
        <v>430</v>
      </c>
      <c r="H80" s="200"/>
      <c r="I80" s="9" t="s">
        <v>32</v>
      </c>
      <c r="J80" s="10" t="s">
        <v>22</v>
      </c>
      <c r="K80" s="9"/>
      <c r="L80" s="211" t="s">
        <v>232</v>
      </c>
    </row>
    <row r="81" s="186" customFormat="1" ht="29" customHeight="1" spans="1:12">
      <c r="A81" s="10">
        <v>77</v>
      </c>
      <c r="B81" s="193" t="s">
        <v>233</v>
      </c>
      <c r="C81" s="10" t="s">
        <v>234</v>
      </c>
      <c r="D81" s="200">
        <v>10700.66</v>
      </c>
      <c r="E81" s="200">
        <v>10700.66</v>
      </c>
      <c r="F81" s="196"/>
      <c r="G81" s="200">
        <v>10700.66</v>
      </c>
      <c r="H81" s="200"/>
      <c r="I81" s="9" t="s">
        <v>235</v>
      </c>
      <c r="J81" s="10" t="s">
        <v>22</v>
      </c>
      <c r="K81" s="9"/>
      <c r="L81" s="211" t="s">
        <v>236</v>
      </c>
    </row>
    <row r="82" s="186" customFormat="1" ht="29" customHeight="1" spans="1:12">
      <c r="A82" s="10">
        <v>78</v>
      </c>
      <c r="B82" s="193" t="s">
        <v>237</v>
      </c>
      <c r="C82" s="10" t="s">
        <v>238</v>
      </c>
      <c r="D82" s="200">
        <v>10100</v>
      </c>
      <c r="E82" s="200">
        <v>10100</v>
      </c>
      <c r="F82" s="200">
        <v>6500</v>
      </c>
      <c r="G82" s="200">
        <v>10100</v>
      </c>
      <c r="H82" s="200"/>
      <c r="I82" s="9" t="s">
        <v>45</v>
      </c>
      <c r="J82" s="10" t="s">
        <v>22</v>
      </c>
      <c r="K82" s="9"/>
      <c r="L82" s="211" t="s">
        <v>239</v>
      </c>
    </row>
    <row r="83" s="186" customFormat="1" ht="29" customHeight="1" spans="1:12">
      <c r="A83" s="10">
        <v>79</v>
      </c>
      <c r="B83" s="193" t="s">
        <v>240</v>
      </c>
      <c r="C83" s="201" t="s">
        <v>241</v>
      </c>
      <c r="D83" s="200">
        <v>3770</v>
      </c>
      <c r="E83" s="200">
        <v>3770</v>
      </c>
      <c r="F83" s="200">
        <v>600</v>
      </c>
      <c r="G83" s="200"/>
      <c r="H83" s="200">
        <v>3770</v>
      </c>
      <c r="I83" s="9" t="s">
        <v>165</v>
      </c>
      <c r="J83" s="10" t="s">
        <v>22</v>
      </c>
      <c r="K83" s="9"/>
      <c r="L83" s="211"/>
    </row>
    <row r="84" s="186" customFormat="1" ht="29" customHeight="1" spans="1:12">
      <c r="A84" s="10">
        <v>80</v>
      </c>
      <c r="B84" s="193" t="s">
        <v>242</v>
      </c>
      <c r="C84" s="10" t="s">
        <v>243</v>
      </c>
      <c r="D84" s="200">
        <v>4438</v>
      </c>
      <c r="E84" s="200">
        <v>4438</v>
      </c>
      <c r="F84" s="196">
        <v>1000</v>
      </c>
      <c r="G84" s="200">
        <v>4438</v>
      </c>
      <c r="H84" s="200"/>
      <c r="I84" s="9" t="s">
        <v>38</v>
      </c>
      <c r="J84" s="10" t="s">
        <v>22</v>
      </c>
      <c r="K84" s="9"/>
      <c r="L84" s="211" t="s">
        <v>244</v>
      </c>
    </row>
    <row r="85" s="186" customFormat="1" ht="29" customHeight="1" spans="1:12">
      <c r="A85" s="10">
        <v>81</v>
      </c>
      <c r="B85" s="193" t="s">
        <v>245</v>
      </c>
      <c r="C85" s="201" t="s">
        <v>246</v>
      </c>
      <c r="D85" s="200">
        <v>4413</v>
      </c>
      <c r="E85" s="200">
        <v>4413</v>
      </c>
      <c r="F85" s="196">
        <v>600</v>
      </c>
      <c r="G85" s="200">
        <v>4413</v>
      </c>
      <c r="H85" s="200"/>
      <c r="I85" s="9" t="s">
        <v>179</v>
      </c>
      <c r="J85" s="10" t="s">
        <v>22</v>
      </c>
      <c r="K85" s="9"/>
      <c r="L85" s="211" t="s">
        <v>72</v>
      </c>
    </row>
    <row r="86" s="186" customFormat="1" ht="29" customHeight="1" spans="1:12">
      <c r="A86" s="10">
        <v>82</v>
      </c>
      <c r="B86" s="193" t="s">
        <v>247</v>
      </c>
      <c r="C86" s="201" t="s">
        <v>248</v>
      </c>
      <c r="D86" s="200">
        <v>10530</v>
      </c>
      <c r="E86" s="200">
        <v>10530</v>
      </c>
      <c r="F86" s="200">
        <v>500</v>
      </c>
      <c r="G86" s="200">
        <v>10530</v>
      </c>
      <c r="H86" s="200"/>
      <c r="I86" s="9" t="s">
        <v>28</v>
      </c>
      <c r="J86" s="10" t="s">
        <v>22</v>
      </c>
      <c r="K86" s="9"/>
      <c r="L86" s="211" t="s">
        <v>249</v>
      </c>
    </row>
    <row r="87" s="186" customFormat="1" ht="29" customHeight="1" spans="1:12">
      <c r="A87" s="10">
        <v>83</v>
      </c>
      <c r="B87" s="193" t="s">
        <v>250</v>
      </c>
      <c r="C87" s="201" t="s">
        <v>251</v>
      </c>
      <c r="D87" s="200">
        <v>4500</v>
      </c>
      <c r="E87" s="200">
        <v>4500</v>
      </c>
      <c r="F87" s="200">
        <v>500</v>
      </c>
      <c r="G87" s="200">
        <v>4500</v>
      </c>
      <c r="H87" s="200"/>
      <c r="I87" s="9" t="s">
        <v>104</v>
      </c>
      <c r="J87" s="10" t="s">
        <v>22</v>
      </c>
      <c r="K87" s="9"/>
      <c r="L87" s="211" t="s">
        <v>252</v>
      </c>
    </row>
    <row r="88" s="186" customFormat="1" ht="29" customHeight="1" spans="1:12">
      <c r="A88" s="10">
        <v>84</v>
      </c>
      <c r="B88" s="193" t="s">
        <v>253</v>
      </c>
      <c r="C88" s="10" t="s">
        <v>254</v>
      </c>
      <c r="D88" s="200">
        <v>12700</v>
      </c>
      <c r="E88" s="200">
        <v>12700</v>
      </c>
      <c r="F88" s="200">
        <v>600</v>
      </c>
      <c r="G88" s="200">
        <v>12700</v>
      </c>
      <c r="H88" s="200"/>
      <c r="I88" s="9" t="s">
        <v>67</v>
      </c>
      <c r="J88" s="10" t="s">
        <v>22</v>
      </c>
      <c r="K88" s="9"/>
      <c r="L88" s="211" t="s">
        <v>255</v>
      </c>
    </row>
    <row r="89" s="186" customFormat="1" ht="29" customHeight="1" spans="1:12">
      <c r="A89" s="10">
        <v>85</v>
      </c>
      <c r="B89" s="193" t="s">
        <v>256</v>
      </c>
      <c r="C89" s="201" t="s">
        <v>257</v>
      </c>
      <c r="D89" s="200">
        <v>5050</v>
      </c>
      <c r="E89" s="200">
        <v>5050</v>
      </c>
      <c r="F89" s="196"/>
      <c r="G89" s="200">
        <v>5050</v>
      </c>
      <c r="H89" s="200"/>
      <c r="I89" s="9" t="s">
        <v>165</v>
      </c>
      <c r="J89" s="10" t="s">
        <v>22</v>
      </c>
      <c r="K89" s="9"/>
      <c r="L89" s="211" t="s">
        <v>122</v>
      </c>
    </row>
    <row r="90" s="186" customFormat="1" ht="29" customHeight="1" spans="1:12">
      <c r="A90" s="10">
        <v>86</v>
      </c>
      <c r="B90" s="193" t="s">
        <v>258</v>
      </c>
      <c r="C90" s="10" t="s">
        <v>259</v>
      </c>
      <c r="D90" s="200">
        <v>1980</v>
      </c>
      <c r="E90" s="200">
        <v>1980</v>
      </c>
      <c r="F90" s="200">
        <v>600</v>
      </c>
      <c r="G90" s="200">
        <v>1980</v>
      </c>
      <c r="H90" s="200"/>
      <c r="I90" s="9" t="s">
        <v>165</v>
      </c>
      <c r="J90" s="10" t="s">
        <v>22</v>
      </c>
      <c r="K90" s="9"/>
      <c r="L90" s="211" t="s">
        <v>158</v>
      </c>
    </row>
    <row r="91" s="186" customFormat="1" ht="29" customHeight="1" spans="1:12">
      <c r="A91" s="10">
        <v>87</v>
      </c>
      <c r="B91" s="193" t="s">
        <v>260</v>
      </c>
      <c r="C91" s="10" t="s">
        <v>261</v>
      </c>
      <c r="D91" s="200">
        <v>19594.8</v>
      </c>
      <c r="E91" s="200">
        <v>19594.8</v>
      </c>
      <c r="F91" s="196"/>
      <c r="G91" s="200">
        <v>19594.8</v>
      </c>
      <c r="H91" s="200"/>
      <c r="I91" s="9" t="s">
        <v>104</v>
      </c>
      <c r="J91" s="10" t="s">
        <v>22</v>
      </c>
      <c r="K91" s="9"/>
      <c r="L91" s="211" t="s">
        <v>262</v>
      </c>
    </row>
    <row r="92" s="186" customFormat="1" ht="29" customHeight="1" spans="1:12">
      <c r="A92" s="10">
        <v>88</v>
      </c>
      <c r="B92" s="193" t="s">
        <v>263</v>
      </c>
      <c r="C92" s="10" t="s">
        <v>264</v>
      </c>
      <c r="D92" s="200">
        <v>4570</v>
      </c>
      <c r="E92" s="200">
        <v>4570</v>
      </c>
      <c r="F92" s="196"/>
      <c r="G92" s="200">
        <v>4570</v>
      </c>
      <c r="H92" s="200"/>
      <c r="I92" s="9" t="s">
        <v>152</v>
      </c>
      <c r="J92" s="10" t="s">
        <v>22</v>
      </c>
      <c r="K92" s="9"/>
      <c r="L92" s="211" t="s">
        <v>29</v>
      </c>
    </row>
    <row r="93" s="186" customFormat="1" ht="29" customHeight="1" spans="1:12">
      <c r="A93" s="10">
        <v>89</v>
      </c>
      <c r="B93" s="193" t="s">
        <v>265</v>
      </c>
      <c r="C93" s="10" t="s">
        <v>266</v>
      </c>
      <c r="D93" s="200">
        <v>113201.53</v>
      </c>
      <c r="E93" s="200">
        <v>113201.53</v>
      </c>
      <c r="F93" s="196">
        <v>4100</v>
      </c>
      <c r="G93" s="200">
        <v>113201.53</v>
      </c>
      <c r="H93" s="200"/>
      <c r="I93" s="9" t="s">
        <v>267</v>
      </c>
      <c r="J93" s="10" t="s">
        <v>22</v>
      </c>
      <c r="K93" s="9"/>
      <c r="L93" s="211" t="s">
        <v>268</v>
      </c>
    </row>
    <row r="94" s="186" customFormat="1" ht="29" customHeight="1" spans="1:12">
      <c r="A94" s="10">
        <v>90</v>
      </c>
      <c r="B94" s="193" t="s">
        <v>269</v>
      </c>
      <c r="C94" s="10" t="s">
        <v>270</v>
      </c>
      <c r="D94" s="200">
        <v>4670</v>
      </c>
      <c r="E94" s="200">
        <v>4670</v>
      </c>
      <c r="F94" s="196"/>
      <c r="G94" s="200">
        <v>4670</v>
      </c>
      <c r="H94" s="200"/>
      <c r="I94" s="9" t="s">
        <v>235</v>
      </c>
      <c r="J94" s="10" t="s">
        <v>22</v>
      </c>
      <c r="K94" s="9"/>
      <c r="L94" s="211" t="s">
        <v>271</v>
      </c>
    </row>
    <row r="95" s="186" customFormat="1" ht="29" customHeight="1" spans="1:12">
      <c r="A95" s="10">
        <v>91</v>
      </c>
      <c r="B95" s="193" t="s">
        <v>272</v>
      </c>
      <c r="C95" s="201" t="s">
        <v>273</v>
      </c>
      <c r="D95" s="200">
        <v>5200</v>
      </c>
      <c r="E95" s="200">
        <v>5200</v>
      </c>
      <c r="F95" s="196">
        <v>800</v>
      </c>
      <c r="G95" s="200">
        <v>5200</v>
      </c>
      <c r="H95" s="200"/>
      <c r="I95" s="9" t="s">
        <v>152</v>
      </c>
      <c r="J95" s="10" t="s">
        <v>22</v>
      </c>
      <c r="K95" s="9"/>
      <c r="L95" s="211" t="s">
        <v>274</v>
      </c>
    </row>
    <row r="96" s="186" customFormat="1" ht="29" customHeight="1" spans="1:12">
      <c r="A96" s="10">
        <v>92</v>
      </c>
      <c r="B96" s="193" t="s">
        <v>275</v>
      </c>
      <c r="C96" s="10" t="s">
        <v>276</v>
      </c>
      <c r="D96" s="200">
        <v>4975</v>
      </c>
      <c r="E96" s="200">
        <v>4975</v>
      </c>
      <c r="F96" s="200">
        <v>800</v>
      </c>
      <c r="G96" s="200">
        <v>4975</v>
      </c>
      <c r="H96" s="200"/>
      <c r="I96" s="9" t="s">
        <v>104</v>
      </c>
      <c r="J96" s="10" t="s">
        <v>22</v>
      </c>
      <c r="K96" s="9"/>
      <c r="L96" s="211" t="s">
        <v>277</v>
      </c>
    </row>
    <row r="97" s="186" customFormat="1" ht="29" customHeight="1" spans="1:12">
      <c r="A97" s="10">
        <v>93</v>
      </c>
      <c r="B97" s="193" t="s">
        <v>278</v>
      </c>
      <c r="C97" s="10" t="s">
        <v>279</v>
      </c>
      <c r="D97" s="200">
        <v>500</v>
      </c>
      <c r="E97" s="200">
        <v>500</v>
      </c>
      <c r="F97" s="196">
        <v>500</v>
      </c>
      <c r="G97" s="200">
        <v>500</v>
      </c>
      <c r="H97" s="200"/>
      <c r="I97" s="9" t="s">
        <v>56</v>
      </c>
      <c r="J97" s="10" t="s">
        <v>22</v>
      </c>
      <c r="K97" s="9"/>
      <c r="L97" s="211" t="s">
        <v>280</v>
      </c>
    </row>
    <row r="98" s="186" customFormat="1" ht="29" customHeight="1" spans="1:12">
      <c r="A98" s="10">
        <v>94</v>
      </c>
      <c r="B98" s="193" t="s">
        <v>281</v>
      </c>
      <c r="C98" s="10" t="s">
        <v>282</v>
      </c>
      <c r="D98" s="200">
        <v>3710</v>
      </c>
      <c r="E98" s="200">
        <v>3710</v>
      </c>
      <c r="F98" s="196">
        <v>500</v>
      </c>
      <c r="G98" s="200">
        <v>3710</v>
      </c>
      <c r="H98" s="200"/>
      <c r="I98" s="9" t="s">
        <v>283</v>
      </c>
      <c r="J98" s="10" t="s">
        <v>22</v>
      </c>
      <c r="K98" s="9"/>
      <c r="L98" s="211" t="s">
        <v>284</v>
      </c>
    </row>
    <row r="99" s="186" customFormat="1" ht="29" customHeight="1" spans="1:12">
      <c r="A99" s="10">
        <v>95</v>
      </c>
      <c r="B99" s="193" t="s">
        <v>285</v>
      </c>
      <c r="C99" s="10" t="s">
        <v>286</v>
      </c>
      <c r="D99" s="200">
        <v>9050</v>
      </c>
      <c r="E99" s="200">
        <v>9050</v>
      </c>
      <c r="F99" s="196">
        <v>1000</v>
      </c>
      <c r="G99" s="200">
        <v>9050</v>
      </c>
      <c r="H99" s="200"/>
      <c r="I99" s="9" t="s">
        <v>287</v>
      </c>
      <c r="J99" s="10" t="s">
        <v>22</v>
      </c>
      <c r="K99" s="9"/>
      <c r="L99" s="211" t="s">
        <v>288</v>
      </c>
    </row>
    <row r="100" s="186" customFormat="1" ht="29" customHeight="1" spans="1:12">
      <c r="A100" s="10">
        <v>96</v>
      </c>
      <c r="B100" s="193" t="s">
        <v>289</v>
      </c>
      <c r="C100" s="10" t="s">
        <v>290</v>
      </c>
      <c r="D100" s="200">
        <v>10710</v>
      </c>
      <c r="E100" s="200">
        <v>10710</v>
      </c>
      <c r="F100" s="200">
        <v>600</v>
      </c>
      <c r="G100" s="200">
        <v>10710</v>
      </c>
      <c r="H100" s="200"/>
      <c r="I100" s="9" t="s">
        <v>165</v>
      </c>
      <c r="J100" s="10" t="s">
        <v>22</v>
      </c>
      <c r="K100" s="9"/>
      <c r="L100" s="211" t="s">
        <v>94</v>
      </c>
    </row>
    <row r="101" s="186" customFormat="1" ht="29" customHeight="1" spans="1:12">
      <c r="A101" s="10">
        <v>97</v>
      </c>
      <c r="B101" s="193" t="s">
        <v>291</v>
      </c>
      <c r="C101" s="201" t="s">
        <v>292</v>
      </c>
      <c r="D101" s="200">
        <v>2150</v>
      </c>
      <c r="E101" s="200">
        <v>2150</v>
      </c>
      <c r="F101" s="196">
        <v>1400</v>
      </c>
      <c r="G101" s="200">
        <v>2150</v>
      </c>
      <c r="H101" s="200"/>
      <c r="I101" s="9" t="s">
        <v>293</v>
      </c>
      <c r="J101" s="10" t="s">
        <v>22</v>
      </c>
      <c r="K101" s="9"/>
      <c r="L101" s="211" t="s">
        <v>294</v>
      </c>
    </row>
    <row r="102" s="186" customFormat="1" ht="29" customHeight="1" spans="1:12">
      <c r="A102" s="10">
        <v>98</v>
      </c>
      <c r="B102" s="193" t="s">
        <v>295</v>
      </c>
      <c r="C102" s="201" t="s">
        <v>296</v>
      </c>
      <c r="D102" s="200">
        <v>17500</v>
      </c>
      <c r="E102" s="200">
        <v>17500</v>
      </c>
      <c r="F102" s="196"/>
      <c r="G102" s="200">
        <v>17500</v>
      </c>
      <c r="H102" s="200"/>
      <c r="I102" s="9" t="s">
        <v>293</v>
      </c>
      <c r="J102" s="10" t="s">
        <v>22</v>
      </c>
      <c r="K102" s="9"/>
      <c r="L102" s="211" t="s">
        <v>294</v>
      </c>
    </row>
    <row r="103" s="186" customFormat="1" ht="29" customHeight="1" spans="1:12">
      <c r="A103" s="10">
        <v>99</v>
      </c>
      <c r="B103" s="193" t="s">
        <v>297</v>
      </c>
      <c r="C103" s="201" t="s">
        <v>298</v>
      </c>
      <c r="D103" s="200">
        <v>2630</v>
      </c>
      <c r="E103" s="200">
        <v>2630</v>
      </c>
      <c r="F103" s="196"/>
      <c r="G103" s="200">
        <v>2630</v>
      </c>
      <c r="H103" s="200"/>
      <c r="I103" s="9" t="s">
        <v>293</v>
      </c>
      <c r="J103" s="10" t="s">
        <v>22</v>
      </c>
      <c r="K103" s="9"/>
      <c r="L103" s="211" t="s">
        <v>294</v>
      </c>
    </row>
    <row r="104" s="186" customFormat="1" ht="29" customHeight="1" spans="1:12">
      <c r="A104" s="10">
        <v>100</v>
      </c>
      <c r="B104" s="193" t="s">
        <v>299</v>
      </c>
      <c r="C104" s="201" t="s">
        <v>300</v>
      </c>
      <c r="D104" s="200">
        <v>8052</v>
      </c>
      <c r="E104" s="200">
        <v>8052</v>
      </c>
      <c r="F104" s="196"/>
      <c r="G104" s="200">
        <v>8052</v>
      </c>
      <c r="H104" s="200"/>
      <c r="I104" s="9" t="s">
        <v>293</v>
      </c>
      <c r="J104" s="10" t="s">
        <v>22</v>
      </c>
      <c r="K104" s="9"/>
      <c r="L104" s="211" t="s">
        <v>294</v>
      </c>
    </row>
    <row r="105" s="55" customFormat="1" ht="27" customHeight="1" spans="1:12">
      <c r="A105" s="10">
        <v>101</v>
      </c>
      <c r="B105" s="193" t="s">
        <v>301</v>
      </c>
      <c r="C105" s="10" t="s">
        <v>302</v>
      </c>
      <c r="D105" s="200">
        <v>1000</v>
      </c>
      <c r="E105" s="200">
        <v>1000</v>
      </c>
      <c r="F105" s="200"/>
      <c r="G105" s="200"/>
      <c r="H105" s="200">
        <v>1000</v>
      </c>
      <c r="I105" s="9" t="s">
        <v>107</v>
      </c>
      <c r="J105" s="10"/>
      <c r="K105" s="9"/>
      <c r="L105" s="211"/>
    </row>
    <row r="106" s="61" customFormat="1" ht="29" customHeight="1" spans="1:12">
      <c r="A106" s="10">
        <v>102</v>
      </c>
      <c r="B106" s="193" t="s">
        <v>303</v>
      </c>
      <c r="C106" s="10" t="s">
        <v>304</v>
      </c>
      <c r="D106" s="200">
        <v>2000</v>
      </c>
      <c r="E106" s="200">
        <v>2000</v>
      </c>
      <c r="F106" s="196"/>
      <c r="G106" s="200"/>
      <c r="H106" s="200">
        <v>2000</v>
      </c>
      <c r="I106" s="9" t="s">
        <v>45</v>
      </c>
      <c r="J106" s="10" t="s">
        <v>22</v>
      </c>
      <c r="K106" s="9"/>
      <c r="L106" s="211"/>
    </row>
    <row r="107" s="186" customFormat="1" ht="29" customHeight="1" spans="1:12">
      <c r="A107" s="10">
        <v>103</v>
      </c>
      <c r="B107" s="193" t="s">
        <v>305</v>
      </c>
      <c r="C107" s="201" t="s">
        <v>306</v>
      </c>
      <c r="D107" s="200">
        <v>4938</v>
      </c>
      <c r="E107" s="200">
        <v>4938</v>
      </c>
      <c r="F107" s="196"/>
      <c r="G107" s="200">
        <v>4938</v>
      </c>
      <c r="H107" s="200"/>
      <c r="I107" s="9" t="s">
        <v>179</v>
      </c>
      <c r="J107" s="10" t="s">
        <v>22</v>
      </c>
      <c r="K107" s="9"/>
      <c r="L107" s="211" t="s">
        <v>307</v>
      </c>
    </row>
    <row r="108" s="186" customFormat="1" ht="29" customHeight="1" spans="1:12">
      <c r="A108" s="10">
        <v>104</v>
      </c>
      <c r="B108" s="202" t="s">
        <v>308</v>
      </c>
      <c r="C108" s="198" t="s">
        <v>309</v>
      </c>
      <c r="D108" s="203">
        <v>5000</v>
      </c>
      <c r="E108" s="200">
        <v>5000</v>
      </c>
      <c r="F108" s="200"/>
      <c r="G108" s="200">
        <v>5000</v>
      </c>
      <c r="H108" s="200"/>
      <c r="I108" s="9" t="s">
        <v>60</v>
      </c>
      <c r="J108" s="10" t="s">
        <v>22</v>
      </c>
      <c r="K108" s="9"/>
      <c r="L108" s="213" t="s">
        <v>88</v>
      </c>
    </row>
    <row r="109" s="55" customFormat="1" ht="29" customHeight="1" spans="1:12">
      <c r="A109" s="10">
        <v>105</v>
      </c>
      <c r="B109" s="193" t="s">
        <v>310</v>
      </c>
      <c r="C109" s="10" t="s">
        <v>311</v>
      </c>
      <c r="D109" s="200">
        <v>2000</v>
      </c>
      <c r="E109" s="200">
        <v>2000</v>
      </c>
      <c r="F109" s="196"/>
      <c r="G109" s="200"/>
      <c r="H109" s="200">
        <v>2000</v>
      </c>
      <c r="I109" s="9" t="s">
        <v>283</v>
      </c>
      <c r="J109" s="10"/>
      <c r="K109" s="9"/>
      <c r="L109" s="213"/>
    </row>
    <row r="110" s="186" customFormat="1" ht="29" customHeight="1" spans="1:12">
      <c r="A110" s="10">
        <v>106</v>
      </c>
      <c r="B110" s="193" t="s">
        <v>312</v>
      </c>
      <c r="C110" s="10" t="s">
        <v>313</v>
      </c>
      <c r="D110" s="200">
        <v>5000</v>
      </c>
      <c r="E110" s="200">
        <v>5000</v>
      </c>
      <c r="F110" s="200"/>
      <c r="G110" s="200">
        <v>5000</v>
      </c>
      <c r="H110" s="200"/>
      <c r="I110" s="9" t="s">
        <v>56</v>
      </c>
      <c r="J110" s="10" t="s">
        <v>22</v>
      </c>
      <c r="K110" s="9"/>
      <c r="L110" s="211" t="s">
        <v>314</v>
      </c>
    </row>
    <row r="111" s="186" customFormat="1" ht="29" customHeight="1" spans="1:12">
      <c r="A111" s="10">
        <v>107</v>
      </c>
      <c r="B111" s="202" t="s">
        <v>315</v>
      </c>
      <c r="C111" s="198" t="s">
        <v>316</v>
      </c>
      <c r="D111" s="199">
        <v>10000</v>
      </c>
      <c r="E111" s="200">
        <v>10000</v>
      </c>
      <c r="F111" s="196"/>
      <c r="G111" s="200">
        <v>10000</v>
      </c>
      <c r="H111" s="200"/>
      <c r="I111" s="9" t="s">
        <v>28</v>
      </c>
      <c r="J111" s="10" t="s">
        <v>22</v>
      </c>
      <c r="K111" s="9"/>
      <c r="L111" s="213" t="s">
        <v>317</v>
      </c>
    </row>
    <row r="112" s="55" customFormat="1" ht="22" customHeight="1" spans="1:12">
      <c r="A112" s="10">
        <v>108</v>
      </c>
      <c r="B112" s="202" t="s">
        <v>318</v>
      </c>
      <c r="C112" s="198" t="s">
        <v>319</v>
      </c>
      <c r="D112" s="203">
        <v>500</v>
      </c>
      <c r="E112" s="200">
        <v>500</v>
      </c>
      <c r="F112" s="196">
        <v>500</v>
      </c>
      <c r="G112" s="200"/>
      <c r="H112" s="200">
        <v>500</v>
      </c>
      <c r="I112" s="9" t="s">
        <v>56</v>
      </c>
      <c r="J112" s="10"/>
      <c r="K112" s="9"/>
      <c r="L112" s="213"/>
    </row>
    <row r="113" s="55" customFormat="1" ht="22" customHeight="1" spans="1:12">
      <c r="A113" s="10">
        <v>109</v>
      </c>
      <c r="B113" s="193" t="s">
        <v>320</v>
      </c>
      <c r="C113" s="10" t="s">
        <v>321</v>
      </c>
      <c r="D113" s="200">
        <v>300</v>
      </c>
      <c r="E113" s="200">
        <v>300</v>
      </c>
      <c r="F113" s="196"/>
      <c r="G113" s="200"/>
      <c r="H113" s="200">
        <v>300</v>
      </c>
      <c r="I113" s="9" t="s">
        <v>28</v>
      </c>
      <c r="J113" s="10"/>
      <c r="K113" s="9"/>
      <c r="L113" s="211"/>
    </row>
    <row r="114" s="55" customFormat="1" ht="29" customHeight="1" spans="1:12">
      <c r="A114" s="10">
        <v>110</v>
      </c>
      <c r="B114" s="202" t="s">
        <v>322</v>
      </c>
      <c r="C114" s="201" t="s">
        <v>323</v>
      </c>
      <c r="D114" s="199">
        <v>500</v>
      </c>
      <c r="E114" s="200">
        <v>500</v>
      </c>
      <c r="F114" s="200"/>
      <c r="G114" s="200"/>
      <c r="H114" s="200">
        <v>500</v>
      </c>
      <c r="I114" s="9" t="s">
        <v>56</v>
      </c>
      <c r="J114" s="10"/>
      <c r="K114" s="9"/>
      <c r="L114" s="211"/>
    </row>
    <row r="115" s="61" customFormat="1" ht="29" customHeight="1" spans="1:12">
      <c r="A115" s="10">
        <v>111</v>
      </c>
      <c r="B115" s="202" t="s">
        <v>324</v>
      </c>
      <c r="C115" s="201" t="s">
        <v>325</v>
      </c>
      <c r="D115" s="199">
        <v>500</v>
      </c>
      <c r="E115" s="200">
        <v>500</v>
      </c>
      <c r="F115" s="196"/>
      <c r="G115" s="200"/>
      <c r="H115" s="200">
        <v>500</v>
      </c>
      <c r="I115" s="9" t="s">
        <v>283</v>
      </c>
      <c r="J115" s="10" t="s">
        <v>22</v>
      </c>
      <c r="K115" s="9"/>
      <c r="L115" s="211"/>
    </row>
    <row r="116" s="186" customFormat="1" ht="29" customHeight="1" spans="1:12">
      <c r="A116" s="10">
        <v>112</v>
      </c>
      <c r="B116" s="193" t="s">
        <v>326</v>
      </c>
      <c r="C116" s="201" t="s">
        <v>327</v>
      </c>
      <c r="D116" s="200">
        <v>5000</v>
      </c>
      <c r="E116" s="200">
        <v>5000</v>
      </c>
      <c r="F116" s="196"/>
      <c r="G116" s="200">
        <v>5000</v>
      </c>
      <c r="H116" s="200"/>
      <c r="I116" s="9" t="s">
        <v>328</v>
      </c>
      <c r="J116" s="10" t="s">
        <v>22</v>
      </c>
      <c r="K116" s="9"/>
      <c r="L116" s="215" t="s">
        <v>329</v>
      </c>
    </row>
    <row r="117" s="186" customFormat="1" ht="29" customHeight="1" spans="1:12">
      <c r="A117" s="10">
        <v>113</v>
      </c>
      <c r="B117" s="202" t="s">
        <v>330</v>
      </c>
      <c r="C117" s="201" t="s">
        <v>331</v>
      </c>
      <c r="D117" s="199">
        <v>5000</v>
      </c>
      <c r="E117" s="200">
        <v>5000</v>
      </c>
      <c r="F117" s="196"/>
      <c r="G117" s="200">
        <v>5000</v>
      </c>
      <c r="H117" s="200"/>
      <c r="I117" s="9" t="s">
        <v>283</v>
      </c>
      <c r="J117" s="10" t="s">
        <v>22</v>
      </c>
      <c r="K117" s="9"/>
      <c r="L117" s="211" t="s">
        <v>332</v>
      </c>
    </row>
    <row r="118" s="55" customFormat="1" ht="29" customHeight="1" spans="1:12">
      <c r="A118" s="10">
        <v>114</v>
      </c>
      <c r="B118" s="202" t="s">
        <v>333</v>
      </c>
      <c r="C118" s="201" t="s">
        <v>334</v>
      </c>
      <c r="D118" s="199">
        <v>3000</v>
      </c>
      <c r="E118" s="200">
        <v>3000</v>
      </c>
      <c r="F118" s="196"/>
      <c r="G118" s="200">
        <v>3000</v>
      </c>
      <c r="H118" s="200"/>
      <c r="I118" s="9" t="s">
        <v>32</v>
      </c>
      <c r="J118" s="23" t="s">
        <v>22</v>
      </c>
      <c r="K118" s="9"/>
      <c r="L118" s="211" t="s">
        <v>335</v>
      </c>
    </row>
    <row r="119" s="55" customFormat="1" ht="29" customHeight="1" spans="1:12">
      <c r="A119" s="10">
        <v>115</v>
      </c>
      <c r="B119" s="202" t="s">
        <v>336</v>
      </c>
      <c r="C119" s="201" t="s">
        <v>334</v>
      </c>
      <c r="D119" s="199">
        <v>3000</v>
      </c>
      <c r="E119" s="200">
        <v>3000</v>
      </c>
      <c r="F119" s="196"/>
      <c r="G119" s="200">
        <v>3000</v>
      </c>
      <c r="H119" s="200"/>
      <c r="I119" s="9" t="s">
        <v>32</v>
      </c>
      <c r="J119" s="23" t="s">
        <v>22</v>
      </c>
      <c r="K119" s="9"/>
      <c r="L119" s="211" t="s">
        <v>335</v>
      </c>
    </row>
    <row r="120" s="186" customFormat="1" ht="29" customHeight="1" spans="1:12">
      <c r="A120" s="10">
        <v>116</v>
      </c>
      <c r="B120" s="202" t="s">
        <v>337</v>
      </c>
      <c r="C120" s="201" t="s">
        <v>338</v>
      </c>
      <c r="D120" s="199">
        <v>50000</v>
      </c>
      <c r="E120" s="200">
        <v>50000</v>
      </c>
      <c r="F120" s="196"/>
      <c r="G120" s="200">
        <v>50000</v>
      </c>
      <c r="H120" s="200"/>
      <c r="I120" s="9" t="s">
        <v>32</v>
      </c>
      <c r="J120" s="23" t="s">
        <v>22</v>
      </c>
      <c r="K120" s="9"/>
      <c r="L120" s="211" t="s">
        <v>339</v>
      </c>
    </row>
    <row r="121" s="186" customFormat="1" ht="29" customHeight="1" spans="1:12">
      <c r="A121" s="10">
        <v>117</v>
      </c>
      <c r="B121" s="202" t="s">
        <v>340</v>
      </c>
      <c r="C121" s="201" t="s">
        <v>341</v>
      </c>
      <c r="D121" s="199">
        <v>20000</v>
      </c>
      <c r="E121" s="200">
        <v>20000</v>
      </c>
      <c r="F121" s="196"/>
      <c r="G121" s="200">
        <v>20000</v>
      </c>
      <c r="H121" s="200"/>
      <c r="I121" s="9" t="s">
        <v>342</v>
      </c>
      <c r="J121" s="23" t="s">
        <v>22</v>
      </c>
      <c r="K121" s="9"/>
      <c r="L121" s="211" t="s">
        <v>343</v>
      </c>
    </row>
    <row r="122" s="186" customFormat="1" ht="29" customHeight="1" spans="1:12">
      <c r="A122" s="10">
        <v>118</v>
      </c>
      <c r="B122" s="202" t="s">
        <v>344</v>
      </c>
      <c r="C122" s="201" t="s">
        <v>345</v>
      </c>
      <c r="D122" s="199">
        <v>5000</v>
      </c>
      <c r="E122" s="200">
        <v>5000</v>
      </c>
      <c r="F122" s="196"/>
      <c r="G122" s="200">
        <v>5000</v>
      </c>
      <c r="H122" s="200"/>
      <c r="I122" s="9" t="s">
        <v>17</v>
      </c>
      <c r="J122" s="23" t="s">
        <v>22</v>
      </c>
      <c r="K122" s="9"/>
      <c r="L122" s="211" t="s">
        <v>346</v>
      </c>
    </row>
    <row r="123" s="186" customFormat="1" ht="29" customHeight="1" spans="1:12">
      <c r="A123" s="10">
        <v>119</v>
      </c>
      <c r="B123" s="202" t="s">
        <v>347</v>
      </c>
      <c r="C123" s="201" t="s">
        <v>348</v>
      </c>
      <c r="D123" s="199">
        <v>55000</v>
      </c>
      <c r="E123" s="200">
        <v>55000</v>
      </c>
      <c r="F123" s="196"/>
      <c r="G123" s="200">
        <v>55000</v>
      </c>
      <c r="H123" s="200"/>
      <c r="I123" s="9" t="s">
        <v>32</v>
      </c>
      <c r="J123" s="23" t="s">
        <v>22</v>
      </c>
      <c r="K123" s="9"/>
      <c r="L123" s="211" t="s">
        <v>349</v>
      </c>
    </row>
    <row r="124" s="186" customFormat="1" ht="44" customHeight="1" spans="1:12">
      <c r="A124" s="10">
        <v>120</v>
      </c>
      <c r="B124" s="202" t="s">
        <v>350</v>
      </c>
      <c r="C124" s="201" t="s">
        <v>351</v>
      </c>
      <c r="D124" s="199">
        <v>3000</v>
      </c>
      <c r="E124" s="200">
        <v>3000</v>
      </c>
      <c r="F124" s="196"/>
      <c r="G124" s="200">
        <v>3000</v>
      </c>
      <c r="H124" s="200"/>
      <c r="I124" s="9" t="s">
        <v>352</v>
      </c>
      <c r="J124" s="23" t="s">
        <v>22</v>
      </c>
      <c r="K124" s="9"/>
      <c r="L124" s="211" t="s">
        <v>329</v>
      </c>
    </row>
    <row r="125" s="186" customFormat="1" ht="29" customHeight="1" spans="1:12">
      <c r="A125" s="10">
        <v>121</v>
      </c>
      <c r="B125" s="202" t="s">
        <v>353</v>
      </c>
      <c r="C125" s="201" t="s">
        <v>354</v>
      </c>
      <c r="D125" s="199">
        <v>8000</v>
      </c>
      <c r="E125" s="200">
        <v>8000</v>
      </c>
      <c r="F125" s="196"/>
      <c r="G125" s="200">
        <v>8000</v>
      </c>
      <c r="H125" s="200"/>
      <c r="I125" s="9" t="s">
        <v>45</v>
      </c>
      <c r="J125" s="10" t="s">
        <v>22</v>
      </c>
      <c r="K125" s="9"/>
      <c r="L125" s="211" t="s">
        <v>346</v>
      </c>
    </row>
    <row r="126" s="186" customFormat="1" ht="29" customHeight="1" spans="1:12">
      <c r="A126" s="10">
        <v>122</v>
      </c>
      <c r="B126" s="202" t="s">
        <v>355</v>
      </c>
      <c r="C126" s="201" t="s">
        <v>356</v>
      </c>
      <c r="D126" s="199">
        <v>10000</v>
      </c>
      <c r="E126" s="200">
        <v>10000</v>
      </c>
      <c r="F126" s="196"/>
      <c r="G126" s="200">
        <v>10000</v>
      </c>
      <c r="H126" s="200"/>
      <c r="I126" s="9" t="s">
        <v>283</v>
      </c>
      <c r="J126" s="23" t="s">
        <v>22</v>
      </c>
      <c r="K126" s="9"/>
      <c r="L126" s="211" t="s">
        <v>335</v>
      </c>
    </row>
    <row r="127" s="186" customFormat="1" ht="29" customHeight="1" spans="1:12">
      <c r="A127" s="10">
        <v>123</v>
      </c>
      <c r="B127" s="202" t="s">
        <v>357</v>
      </c>
      <c r="C127" s="201" t="s">
        <v>358</v>
      </c>
      <c r="D127" s="199">
        <v>2000</v>
      </c>
      <c r="E127" s="200">
        <v>2000</v>
      </c>
      <c r="F127" s="196"/>
      <c r="G127" s="200">
        <v>2000</v>
      </c>
      <c r="H127" s="200"/>
      <c r="I127" s="9" t="s">
        <v>38</v>
      </c>
      <c r="J127" s="23" t="s">
        <v>22</v>
      </c>
      <c r="K127" s="9"/>
      <c r="L127" s="211" t="s">
        <v>335</v>
      </c>
    </row>
    <row r="128" s="186" customFormat="1" ht="29" customHeight="1" spans="1:12">
      <c r="A128" s="10">
        <v>124</v>
      </c>
      <c r="B128" s="193" t="s">
        <v>359</v>
      </c>
      <c r="C128" s="201" t="s">
        <v>360</v>
      </c>
      <c r="D128" s="200">
        <v>2000</v>
      </c>
      <c r="E128" s="200">
        <v>2000</v>
      </c>
      <c r="F128" s="196"/>
      <c r="G128" s="200">
        <v>2000</v>
      </c>
      <c r="H128" s="200"/>
      <c r="I128" s="9" t="s">
        <v>28</v>
      </c>
      <c r="J128" s="23" t="s">
        <v>22</v>
      </c>
      <c r="K128" s="9"/>
      <c r="L128" s="211" t="s">
        <v>329</v>
      </c>
    </row>
    <row r="129" s="186" customFormat="1" ht="29" customHeight="1" spans="1:12">
      <c r="A129" s="10">
        <v>125</v>
      </c>
      <c r="B129" s="193" t="s">
        <v>361</v>
      </c>
      <c r="C129" s="201" t="s">
        <v>362</v>
      </c>
      <c r="D129" s="200">
        <v>3000</v>
      </c>
      <c r="E129" s="200">
        <v>3000</v>
      </c>
      <c r="F129" s="196"/>
      <c r="G129" s="200">
        <v>3000</v>
      </c>
      <c r="H129" s="200"/>
      <c r="I129" s="9" t="s">
        <v>45</v>
      </c>
      <c r="J129" s="23" t="s">
        <v>22</v>
      </c>
      <c r="K129" s="9"/>
      <c r="L129" s="211" t="s">
        <v>363</v>
      </c>
    </row>
    <row r="130" s="186" customFormat="1" ht="36" customHeight="1" spans="1:12">
      <c r="A130" s="10">
        <v>126</v>
      </c>
      <c r="B130" s="193" t="s">
        <v>364</v>
      </c>
      <c r="C130" s="201" t="s">
        <v>365</v>
      </c>
      <c r="D130" s="200">
        <v>1000</v>
      </c>
      <c r="E130" s="200">
        <v>1000</v>
      </c>
      <c r="F130" s="196"/>
      <c r="G130" s="200">
        <v>1000</v>
      </c>
      <c r="H130" s="200"/>
      <c r="I130" s="9" t="s">
        <v>165</v>
      </c>
      <c r="J130" s="10" t="s">
        <v>22</v>
      </c>
      <c r="K130" s="9"/>
      <c r="L130" s="211" t="s">
        <v>329</v>
      </c>
    </row>
    <row r="131" s="186" customFormat="1" ht="31" customHeight="1" spans="1:12">
      <c r="A131" s="10">
        <v>127</v>
      </c>
      <c r="B131" s="193" t="s">
        <v>366</v>
      </c>
      <c r="C131" s="201" t="s">
        <v>367</v>
      </c>
      <c r="D131" s="200">
        <v>10000</v>
      </c>
      <c r="E131" s="200">
        <v>10000</v>
      </c>
      <c r="F131" s="196"/>
      <c r="G131" s="200">
        <v>10000</v>
      </c>
      <c r="H131" s="200"/>
      <c r="I131" s="9" t="s">
        <v>368</v>
      </c>
      <c r="J131" s="10" t="s">
        <v>22</v>
      </c>
      <c r="K131" s="9"/>
      <c r="L131" s="211" t="s">
        <v>369</v>
      </c>
    </row>
    <row r="132" s="186" customFormat="1" ht="34" customHeight="1" spans="1:12">
      <c r="A132" s="10">
        <v>128</v>
      </c>
      <c r="B132" s="202" t="s">
        <v>370</v>
      </c>
      <c r="C132" s="201" t="s">
        <v>371</v>
      </c>
      <c r="D132" s="199">
        <v>2000</v>
      </c>
      <c r="E132" s="200">
        <v>2000</v>
      </c>
      <c r="F132" s="196"/>
      <c r="G132" s="200">
        <v>2000</v>
      </c>
      <c r="H132" s="200"/>
      <c r="I132" s="9" t="s">
        <v>32</v>
      </c>
      <c r="J132" s="10" t="s">
        <v>22</v>
      </c>
      <c r="K132" s="9"/>
      <c r="L132" s="211" t="s">
        <v>372</v>
      </c>
    </row>
    <row r="133" s="186" customFormat="1" ht="29" customHeight="1" spans="1:12">
      <c r="A133" s="10">
        <v>129</v>
      </c>
      <c r="B133" s="202" t="s">
        <v>373</v>
      </c>
      <c r="C133" s="201" t="s">
        <v>374</v>
      </c>
      <c r="D133" s="200">
        <v>2000</v>
      </c>
      <c r="E133" s="200">
        <v>2000</v>
      </c>
      <c r="F133" s="196"/>
      <c r="G133" s="200">
        <v>2000</v>
      </c>
      <c r="H133" s="200"/>
      <c r="I133" s="9" t="s">
        <v>67</v>
      </c>
      <c r="J133" s="10" t="s">
        <v>22</v>
      </c>
      <c r="K133" s="9"/>
      <c r="L133" s="211" t="s">
        <v>332</v>
      </c>
    </row>
    <row r="134" s="186" customFormat="1" ht="29" customHeight="1" spans="1:12">
      <c r="A134" s="10">
        <v>130</v>
      </c>
      <c r="B134" s="193" t="s">
        <v>375</v>
      </c>
      <c r="C134" s="201" t="s">
        <v>376</v>
      </c>
      <c r="D134" s="200">
        <v>10200</v>
      </c>
      <c r="E134" s="200">
        <v>10200</v>
      </c>
      <c r="F134" s="200">
        <v>6500</v>
      </c>
      <c r="G134" s="200">
        <v>10200</v>
      </c>
      <c r="H134" s="200"/>
      <c r="I134" s="9" t="s">
        <v>67</v>
      </c>
      <c r="J134" s="10" t="s">
        <v>22</v>
      </c>
      <c r="K134" s="9"/>
      <c r="L134" s="211" t="s">
        <v>377</v>
      </c>
    </row>
    <row r="135" s="186" customFormat="1" ht="29" customHeight="1" spans="1:12">
      <c r="A135" s="10">
        <v>131</v>
      </c>
      <c r="B135" s="193" t="s">
        <v>378</v>
      </c>
      <c r="C135" s="201" t="s">
        <v>379</v>
      </c>
      <c r="D135" s="200">
        <v>7245</v>
      </c>
      <c r="E135" s="200">
        <v>7245</v>
      </c>
      <c r="F135" s="196"/>
      <c r="G135" s="200">
        <v>7245</v>
      </c>
      <c r="H135" s="200"/>
      <c r="I135" s="9" t="s">
        <v>45</v>
      </c>
      <c r="J135" s="10" t="s">
        <v>22</v>
      </c>
      <c r="K135" s="9"/>
      <c r="L135" s="211" t="s">
        <v>380</v>
      </c>
    </row>
    <row r="136" s="186" customFormat="1" ht="29" customHeight="1" spans="1:12">
      <c r="A136" s="10">
        <v>132</v>
      </c>
      <c r="B136" s="193" t="s">
        <v>381</v>
      </c>
      <c r="C136" s="201" t="s">
        <v>382</v>
      </c>
      <c r="D136" s="200">
        <v>6050</v>
      </c>
      <c r="E136" s="200">
        <v>6050</v>
      </c>
      <c r="F136" s="196">
        <v>1000</v>
      </c>
      <c r="G136" s="200">
        <v>6050</v>
      </c>
      <c r="H136" s="200"/>
      <c r="I136" s="9" t="s">
        <v>287</v>
      </c>
      <c r="J136" s="10" t="s">
        <v>22</v>
      </c>
      <c r="K136" s="9"/>
      <c r="L136" s="211" t="s">
        <v>383</v>
      </c>
    </row>
    <row r="137" s="61" customFormat="1" ht="29" customHeight="1" spans="1:12">
      <c r="A137" s="10">
        <v>133</v>
      </c>
      <c r="B137" s="216" t="s">
        <v>384</v>
      </c>
      <c r="C137" s="23" t="s">
        <v>385</v>
      </c>
      <c r="D137" s="217">
        <v>1000</v>
      </c>
      <c r="E137" s="217">
        <v>1000</v>
      </c>
      <c r="F137" s="218">
        <v>1000</v>
      </c>
      <c r="G137" s="200"/>
      <c r="H137" s="217">
        <v>1000</v>
      </c>
      <c r="I137" s="10" t="s">
        <v>56</v>
      </c>
      <c r="J137" s="10" t="s">
        <v>22</v>
      </c>
      <c r="K137" s="225"/>
      <c r="L137" s="211"/>
    </row>
    <row r="138" s="186" customFormat="1" ht="29" customHeight="1" spans="1:12">
      <c r="A138" s="10">
        <v>134</v>
      </c>
      <c r="B138" s="216" t="s">
        <v>384</v>
      </c>
      <c r="C138" s="219" t="s">
        <v>386</v>
      </c>
      <c r="D138" s="220">
        <v>30000</v>
      </c>
      <c r="E138" s="220">
        <v>30000</v>
      </c>
      <c r="F138" s="221"/>
      <c r="G138" s="200">
        <v>30000</v>
      </c>
      <c r="H138" s="220"/>
      <c r="I138" s="225" t="s">
        <v>387</v>
      </c>
      <c r="J138" s="225" t="s">
        <v>22</v>
      </c>
      <c r="K138" s="225"/>
      <c r="L138" s="216" t="s">
        <v>388</v>
      </c>
    </row>
    <row r="139" s="61" customFormat="1" ht="29" customHeight="1" spans="1:12">
      <c r="A139" s="10">
        <v>135</v>
      </c>
      <c r="B139" s="216" t="s">
        <v>389</v>
      </c>
      <c r="C139" s="219" t="s">
        <v>390</v>
      </c>
      <c r="D139" s="220">
        <v>2590</v>
      </c>
      <c r="E139" s="220">
        <v>2590</v>
      </c>
      <c r="F139" s="221"/>
      <c r="G139" s="200"/>
      <c r="H139" s="220">
        <v>2590</v>
      </c>
      <c r="I139" s="225" t="s">
        <v>60</v>
      </c>
      <c r="J139" s="225" t="s">
        <v>22</v>
      </c>
      <c r="K139" s="225"/>
      <c r="L139" s="216"/>
    </row>
    <row r="140" s="186" customFormat="1" ht="29" customHeight="1" spans="1:12">
      <c r="A140" s="10">
        <v>136</v>
      </c>
      <c r="B140" s="216" t="s">
        <v>391</v>
      </c>
      <c r="C140" s="219" t="s">
        <v>392</v>
      </c>
      <c r="D140" s="220">
        <v>5000</v>
      </c>
      <c r="E140" s="220">
        <v>5000</v>
      </c>
      <c r="F140" s="221"/>
      <c r="G140" s="200">
        <v>5000</v>
      </c>
      <c r="H140" s="220"/>
      <c r="I140" s="225" t="s">
        <v>32</v>
      </c>
      <c r="J140" s="225" t="s">
        <v>22</v>
      </c>
      <c r="K140" s="225"/>
      <c r="L140" s="216" t="s">
        <v>317</v>
      </c>
    </row>
    <row r="141" s="61" customFormat="1" ht="29" customHeight="1" spans="1:12">
      <c r="A141" s="10">
        <v>137</v>
      </c>
      <c r="B141" s="216" t="s">
        <v>393</v>
      </c>
      <c r="C141" s="219" t="s">
        <v>394</v>
      </c>
      <c r="D141" s="220">
        <v>1000</v>
      </c>
      <c r="E141" s="220">
        <v>1000</v>
      </c>
      <c r="F141" s="220">
        <v>1000</v>
      </c>
      <c r="G141" s="200"/>
      <c r="H141" s="220">
        <v>1000</v>
      </c>
      <c r="I141" s="225" t="s">
        <v>56</v>
      </c>
      <c r="J141" s="225" t="s">
        <v>22</v>
      </c>
      <c r="K141" s="225"/>
      <c r="L141" s="216"/>
    </row>
    <row r="142" s="61" customFormat="1" ht="29" customHeight="1" spans="1:12">
      <c r="A142" s="10">
        <v>138</v>
      </c>
      <c r="B142" s="216" t="s">
        <v>395</v>
      </c>
      <c r="C142" s="219" t="s">
        <v>338</v>
      </c>
      <c r="D142" s="220">
        <v>5000</v>
      </c>
      <c r="E142" s="220">
        <v>5000</v>
      </c>
      <c r="F142" s="220"/>
      <c r="G142" s="200"/>
      <c r="H142" s="220">
        <v>5000</v>
      </c>
      <c r="I142" s="226" t="s">
        <v>396</v>
      </c>
      <c r="J142" s="225" t="s">
        <v>22</v>
      </c>
      <c r="K142" s="225"/>
      <c r="L142" s="216"/>
    </row>
    <row r="143" s="186" customFormat="1" ht="29" customHeight="1" spans="1:12">
      <c r="A143" s="10">
        <v>139</v>
      </c>
      <c r="B143" s="216" t="s">
        <v>397</v>
      </c>
      <c r="C143" s="219" t="s">
        <v>398</v>
      </c>
      <c r="D143" s="220">
        <f>287200+6812500</f>
        <v>7099700</v>
      </c>
      <c r="E143" s="220">
        <v>287200</v>
      </c>
      <c r="F143" s="221"/>
      <c r="G143" s="220">
        <v>287200</v>
      </c>
      <c r="H143" s="220"/>
      <c r="I143" s="225" t="s">
        <v>104</v>
      </c>
      <c r="J143" s="225" t="s">
        <v>22</v>
      </c>
      <c r="K143" s="225"/>
      <c r="L143" s="216" t="s">
        <v>399</v>
      </c>
    </row>
    <row r="144" s="186" customFormat="1" ht="29" customHeight="1" spans="1:12">
      <c r="A144" s="10">
        <v>140</v>
      </c>
      <c r="B144" s="216" t="s">
        <v>400</v>
      </c>
      <c r="C144" s="219" t="s">
        <v>401</v>
      </c>
      <c r="D144" s="220">
        <v>50000</v>
      </c>
      <c r="E144" s="220">
        <v>50000</v>
      </c>
      <c r="F144" s="220"/>
      <c r="G144" s="220">
        <v>50000</v>
      </c>
      <c r="H144" s="220"/>
      <c r="I144" s="225" t="s">
        <v>56</v>
      </c>
      <c r="J144" s="225" t="s">
        <v>22</v>
      </c>
      <c r="K144" s="225"/>
      <c r="L144" s="216" t="s">
        <v>402</v>
      </c>
    </row>
    <row r="145" s="186" customFormat="1" ht="29" customHeight="1" spans="1:12">
      <c r="A145" s="10">
        <v>141</v>
      </c>
      <c r="B145" s="216" t="s">
        <v>403</v>
      </c>
      <c r="C145" s="219" t="s">
        <v>404</v>
      </c>
      <c r="D145" s="220">
        <v>1000</v>
      </c>
      <c r="E145" s="220">
        <v>1000</v>
      </c>
      <c r="F145" s="220"/>
      <c r="G145" s="220">
        <v>1000</v>
      </c>
      <c r="H145" s="220"/>
      <c r="I145" s="225" t="s">
        <v>179</v>
      </c>
      <c r="J145" s="225" t="s">
        <v>22</v>
      </c>
      <c r="K145" s="225"/>
      <c r="L145" s="216" t="s">
        <v>405</v>
      </c>
    </row>
    <row r="146" s="186" customFormat="1" ht="29" customHeight="1" spans="1:12">
      <c r="A146" s="10">
        <v>142</v>
      </c>
      <c r="B146" s="216" t="s">
        <v>406</v>
      </c>
      <c r="C146" s="219" t="s">
        <v>407</v>
      </c>
      <c r="D146" s="220">
        <v>1000</v>
      </c>
      <c r="E146" s="220">
        <v>1000</v>
      </c>
      <c r="F146" s="220"/>
      <c r="G146" s="200">
        <v>1000</v>
      </c>
      <c r="H146" s="220"/>
      <c r="I146" s="225" t="s">
        <v>179</v>
      </c>
      <c r="J146" s="225" t="s">
        <v>22</v>
      </c>
      <c r="K146" s="225"/>
      <c r="L146" s="216" t="s">
        <v>405</v>
      </c>
    </row>
    <row r="147" s="55" customFormat="1" ht="29" customHeight="1" spans="1:12">
      <c r="A147" s="10">
        <v>143</v>
      </c>
      <c r="B147" s="216" t="s">
        <v>408</v>
      </c>
      <c r="C147" s="219"/>
      <c r="D147" s="220">
        <v>1000</v>
      </c>
      <c r="E147" s="220">
        <v>1000</v>
      </c>
      <c r="F147" s="220"/>
      <c r="G147" s="200"/>
      <c r="H147" s="220">
        <v>1000</v>
      </c>
      <c r="I147" s="225" t="s">
        <v>140</v>
      </c>
      <c r="J147" s="225"/>
      <c r="K147" s="225"/>
      <c r="L147" s="216"/>
    </row>
    <row r="148" s="55" customFormat="1" ht="29" customHeight="1" spans="1:12">
      <c r="A148" s="10">
        <v>144</v>
      </c>
      <c r="B148" s="216" t="s">
        <v>409</v>
      </c>
      <c r="C148" s="219"/>
      <c r="D148" s="220">
        <v>1000</v>
      </c>
      <c r="E148" s="220">
        <v>1000</v>
      </c>
      <c r="F148" s="220"/>
      <c r="G148" s="200"/>
      <c r="H148" s="220">
        <v>1000</v>
      </c>
      <c r="I148" s="225" t="s">
        <v>38</v>
      </c>
      <c r="J148" s="225"/>
      <c r="K148" s="225"/>
      <c r="L148" s="216"/>
    </row>
    <row r="149" s="186" customFormat="1" ht="29" customHeight="1" spans="1:12">
      <c r="A149" s="10">
        <v>145</v>
      </c>
      <c r="B149" s="216" t="s">
        <v>410</v>
      </c>
      <c r="C149" s="219" t="s">
        <v>411</v>
      </c>
      <c r="D149" s="220">
        <v>3000</v>
      </c>
      <c r="E149" s="220">
        <v>3000</v>
      </c>
      <c r="F149" s="220"/>
      <c r="G149" s="200">
        <v>3000</v>
      </c>
      <c r="H149" s="220"/>
      <c r="I149" s="225" t="s">
        <v>45</v>
      </c>
      <c r="J149" s="225" t="s">
        <v>22</v>
      </c>
      <c r="K149" s="225"/>
      <c r="L149" s="216" t="s">
        <v>329</v>
      </c>
    </row>
    <row r="150" s="186" customFormat="1" ht="29" customHeight="1" spans="1:12">
      <c r="A150" s="10">
        <v>146</v>
      </c>
      <c r="B150" s="216" t="s">
        <v>412</v>
      </c>
      <c r="C150" s="219" t="s">
        <v>413</v>
      </c>
      <c r="D150" s="220">
        <v>1000</v>
      </c>
      <c r="E150" s="220">
        <v>1000</v>
      </c>
      <c r="F150" s="220"/>
      <c r="G150" s="220">
        <v>1000</v>
      </c>
      <c r="H150" s="222"/>
      <c r="I150" s="225" t="s">
        <v>152</v>
      </c>
      <c r="J150" s="225" t="s">
        <v>22</v>
      </c>
      <c r="K150" s="225"/>
      <c r="L150" s="216" t="s">
        <v>414</v>
      </c>
    </row>
    <row r="151" s="186" customFormat="1" ht="29" customHeight="1" spans="1:12">
      <c r="A151" s="10">
        <v>147</v>
      </c>
      <c r="B151" s="216" t="s">
        <v>415</v>
      </c>
      <c r="C151" s="219" t="s">
        <v>411</v>
      </c>
      <c r="D151" s="220">
        <v>6000</v>
      </c>
      <c r="E151" s="220">
        <v>6000</v>
      </c>
      <c r="F151" s="220"/>
      <c r="G151" s="200">
        <v>6000</v>
      </c>
      <c r="H151" s="220"/>
      <c r="I151" s="225" t="s">
        <v>28</v>
      </c>
      <c r="J151" s="225" t="s">
        <v>22</v>
      </c>
      <c r="K151" s="225"/>
      <c r="L151" s="216" t="s">
        <v>335</v>
      </c>
    </row>
    <row r="152" s="186" customFormat="1" ht="29" customHeight="1" spans="1:12">
      <c r="A152" s="10">
        <v>148</v>
      </c>
      <c r="B152" s="216" t="s">
        <v>416</v>
      </c>
      <c r="C152" s="219" t="s">
        <v>417</v>
      </c>
      <c r="D152" s="220">
        <v>2000</v>
      </c>
      <c r="E152" s="220">
        <v>2000</v>
      </c>
      <c r="F152" s="220"/>
      <c r="G152" s="200">
        <v>2000</v>
      </c>
      <c r="H152" s="220"/>
      <c r="I152" s="225" t="s">
        <v>28</v>
      </c>
      <c r="J152" s="225" t="s">
        <v>22</v>
      </c>
      <c r="K152" s="225"/>
      <c r="L152" s="216" t="s">
        <v>418</v>
      </c>
    </row>
    <row r="153" s="55" customFormat="1" ht="29" customHeight="1" spans="1:12">
      <c r="A153" s="10">
        <v>149</v>
      </c>
      <c r="B153" s="216" t="s">
        <v>419</v>
      </c>
      <c r="C153" s="219"/>
      <c r="D153" s="220">
        <v>2000</v>
      </c>
      <c r="E153" s="220">
        <v>2000</v>
      </c>
      <c r="F153" s="220"/>
      <c r="G153" s="200"/>
      <c r="H153" s="220">
        <v>2000</v>
      </c>
      <c r="I153" s="225" t="s">
        <v>32</v>
      </c>
      <c r="J153" s="225"/>
      <c r="K153" s="225"/>
      <c r="L153" s="216"/>
    </row>
    <row r="154" s="186" customFormat="1" ht="29" customHeight="1" spans="1:12">
      <c r="A154" s="10">
        <v>150</v>
      </c>
      <c r="B154" s="216" t="s">
        <v>420</v>
      </c>
      <c r="C154" s="219" t="s">
        <v>421</v>
      </c>
      <c r="D154" s="220">
        <v>330</v>
      </c>
      <c r="E154" s="220">
        <v>330</v>
      </c>
      <c r="F154" s="220"/>
      <c r="G154" s="200">
        <v>330</v>
      </c>
      <c r="H154" s="220"/>
      <c r="I154" s="225" t="s">
        <v>32</v>
      </c>
      <c r="J154" s="225" t="s">
        <v>22</v>
      </c>
      <c r="K154" s="225"/>
      <c r="L154" s="216" t="s">
        <v>94</v>
      </c>
    </row>
    <row r="155" s="186" customFormat="1" ht="29" customHeight="1" spans="1:12">
      <c r="A155" s="10">
        <v>151</v>
      </c>
      <c r="B155" s="216" t="s">
        <v>422</v>
      </c>
      <c r="C155" s="223" t="s">
        <v>423</v>
      </c>
      <c r="D155" s="220">
        <v>2000</v>
      </c>
      <c r="E155" s="220">
        <v>2000</v>
      </c>
      <c r="F155" s="220"/>
      <c r="G155" s="200">
        <v>2000</v>
      </c>
      <c r="H155" s="220"/>
      <c r="I155" s="225" t="s">
        <v>32</v>
      </c>
      <c r="J155" s="225"/>
      <c r="K155" s="225"/>
      <c r="L155" s="216" t="s">
        <v>424</v>
      </c>
    </row>
    <row r="156" s="186" customFormat="1" ht="29" customHeight="1" spans="1:12">
      <c r="A156" s="10">
        <v>152</v>
      </c>
      <c r="B156" s="216" t="s">
        <v>425</v>
      </c>
      <c r="C156" s="219" t="s">
        <v>426</v>
      </c>
      <c r="D156" s="220">
        <v>800</v>
      </c>
      <c r="E156" s="220">
        <v>800</v>
      </c>
      <c r="F156" s="220"/>
      <c r="G156" s="200">
        <v>800</v>
      </c>
      <c r="H156" s="220"/>
      <c r="I156" s="225" t="s">
        <v>427</v>
      </c>
      <c r="J156" s="225" t="s">
        <v>22</v>
      </c>
      <c r="K156" s="225"/>
      <c r="L156" s="216" t="s">
        <v>329</v>
      </c>
    </row>
    <row r="157" s="61" customFormat="1" ht="29" customHeight="1" spans="1:12">
      <c r="A157" s="10">
        <v>153</v>
      </c>
      <c r="B157" s="216" t="s">
        <v>428</v>
      </c>
      <c r="C157" s="219" t="s">
        <v>429</v>
      </c>
      <c r="D157" s="220">
        <f>850+317.99</f>
        <v>1167.99</v>
      </c>
      <c r="E157" s="220">
        <f>850+317.99</f>
        <v>1167.99</v>
      </c>
      <c r="F157" s="220"/>
      <c r="G157" s="200"/>
      <c r="H157" s="220">
        <v>1167.99</v>
      </c>
      <c r="I157" s="226" t="s">
        <v>430</v>
      </c>
      <c r="J157" s="225" t="s">
        <v>22</v>
      </c>
      <c r="K157" s="225"/>
      <c r="L157" s="216"/>
    </row>
    <row r="158" s="186" customFormat="1" ht="29" customHeight="1" spans="1:12">
      <c r="A158" s="10">
        <v>154</v>
      </c>
      <c r="B158" s="216" t="s">
        <v>431</v>
      </c>
      <c r="C158" s="224" t="s">
        <v>432</v>
      </c>
      <c r="D158" s="220">
        <v>2000</v>
      </c>
      <c r="E158" s="220">
        <v>2000</v>
      </c>
      <c r="F158" s="220"/>
      <c r="G158" s="200">
        <v>2000</v>
      </c>
      <c r="H158" s="220"/>
      <c r="I158" s="226" t="s">
        <v>433</v>
      </c>
      <c r="J158" s="225" t="s">
        <v>22</v>
      </c>
      <c r="K158" s="225"/>
      <c r="L158" s="216" t="s">
        <v>405</v>
      </c>
    </row>
    <row r="159" s="186" customFormat="1" ht="29" customHeight="1" spans="1:12">
      <c r="A159" s="10">
        <v>155</v>
      </c>
      <c r="B159" s="216" t="s">
        <v>434</v>
      </c>
      <c r="C159" s="224" t="s">
        <v>435</v>
      </c>
      <c r="D159" s="220">
        <v>1000</v>
      </c>
      <c r="E159" s="220">
        <v>1000</v>
      </c>
      <c r="F159" s="220"/>
      <c r="G159" s="200">
        <v>1000</v>
      </c>
      <c r="H159" s="220"/>
      <c r="I159" s="226" t="s">
        <v>165</v>
      </c>
      <c r="J159" s="225" t="s">
        <v>22</v>
      </c>
      <c r="K159" s="225"/>
      <c r="L159" s="216" t="s">
        <v>405</v>
      </c>
    </row>
    <row r="160" s="55" customFormat="1" ht="29" customHeight="1" spans="1:12">
      <c r="A160" s="10">
        <v>156</v>
      </c>
      <c r="B160" s="216" t="s">
        <v>436</v>
      </c>
      <c r="C160" s="224"/>
      <c r="D160" s="220">
        <v>1000</v>
      </c>
      <c r="E160" s="220">
        <v>1000</v>
      </c>
      <c r="F160" s="220"/>
      <c r="G160" s="200"/>
      <c r="H160" s="220">
        <v>1000</v>
      </c>
      <c r="I160" s="226" t="s">
        <v>140</v>
      </c>
      <c r="J160" s="225"/>
      <c r="K160" s="225"/>
      <c r="L160" s="216"/>
    </row>
    <row r="161" s="55" customFormat="1" ht="29" customHeight="1" spans="1:12">
      <c r="A161" s="10">
        <v>157</v>
      </c>
      <c r="B161" s="216" t="s">
        <v>437</v>
      </c>
      <c r="C161" s="224"/>
      <c r="D161" s="220">
        <v>1000</v>
      </c>
      <c r="E161" s="220">
        <v>1000</v>
      </c>
      <c r="F161" s="220"/>
      <c r="G161" s="200"/>
      <c r="H161" s="220">
        <v>1000</v>
      </c>
      <c r="I161" s="226" t="s">
        <v>17</v>
      </c>
      <c r="J161" s="225"/>
      <c r="K161" s="225"/>
      <c r="L161" s="216"/>
    </row>
    <row r="162" s="186" customFormat="1" ht="29" customHeight="1" spans="1:12">
      <c r="A162" s="10">
        <v>158</v>
      </c>
      <c r="B162" s="216" t="s">
        <v>438</v>
      </c>
      <c r="C162" s="224" t="s">
        <v>439</v>
      </c>
      <c r="D162" s="220">
        <v>1000</v>
      </c>
      <c r="E162" s="220">
        <v>1000</v>
      </c>
      <c r="F162" s="220"/>
      <c r="G162" s="200">
        <v>1000</v>
      </c>
      <c r="H162" s="220"/>
      <c r="I162" s="226" t="s">
        <v>104</v>
      </c>
      <c r="J162" s="225" t="s">
        <v>22</v>
      </c>
      <c r="K162" s="225"/>
      <c r="L162" s="216" t="s">
        <v>405</v>
      </c>
    </row>
    <row r="163" s="186" customFormat="1" ht="29" customHeight="1" spans="1:12">
      <c r="A163" s="10">
        <v>159</v>
      </c>
      <c r="B163" s="216" t="s">
        <v>440</v>
      </c>
      <c r="C163" s="224" t="s">
        <v>441</v>
      </c>
      <c r="D163" s="220">
        <v>500</v>
      </c>
      <c r="E163" s="220">
        <v>500</v>
      </c>
      <c r="F163" s="220"/>
      <c r="G163" s="200">
        <v>500</v>
      </c>
      <c r="H163" s="220"/>
      <c r="I163" s="225" t="s">
        <v>427</v>
      </c>
      <c r="J163" s="225" t="s">
        <v>22</v>
      </c>
      <c r="K163" s="225"/>
      <c r="L163" s="216" t="s">
        <v>329</v>
      </c>
    </row>
    <row r="164" s="61" customFormat="1" ht="29" customHeight="1" spans="1:12">
      <c r="A164" s="10">
        <v>160</v>
      </c>
      <c r="B164" s="216" t="s">
        <v>442</v>
      </c>
      <c r="C164" s="224" t="s">
        <v>443</v>
      </c>
      <c r="D164" s="220">
        <v>268</v>
      </c>
      <c r="E164" s="220">
        <v>268</v>
      </c>
      <c r="F164" s="220"/>
      <c r="G164" s="200"/>
      <c r="H164" s="220">
        <v>268</v>
      </c>
      <c r="I164" s="225" t="s">
        <v>427</v>
      </c>
      <c r="J164" s="225" t="s">
        <v>22</v>
      </c>
      <c r="K164" s="225"/>
      <c r="L164" s="216"/>
    </row>
    <row r="165" s="186" customFormat="1" ht="29" customHeight="1" spans="1:12">
      <c r="A165" s="10">
        <v>161</v>
      </c>
      <c r="B165" s="216" t="s">
        <v>444</v>
      </c>
      <c r="C165" s="224" t="s">
        <v>445</v>
      </c>
      <c r="D165" s="220">
        <v>3000</v>
      </c>
      <c r="E165" s="220">
        <v>3000</v>
      </c>
      <c r="F165" s="220"/>
      <c r="G165" s="200">
        <v>3000</v>
      </c>
      <c r="H165" s="220"/>
      <c r="I165" s="225" t="s">
        <v>104</v>
      </c>
      <c r="J165" s="225" t="s">
        <v>22</v>
      </c>
      <c r="K165" s="225"/>
      <c r="L165" s="216" t="s">
        <v>88</v>
      </c>
    </row>
    <row r="166" s="186" customFormat="1" ht="29" customHeight="1" spans="1:12">
      <c r="A166" s="10">
        <v>162</v>
      </c>
      <c r="B166" s="216" t="s">
        <v>446</v>
      </c>
      <c r="C166" s="224" t="s">
        <v>443</v>
      </c>
      <c r="D166" s="220">
        <v>360</v>
      </c>
      <c r="E166" s="220">
        <v>360</v>
      </c>
      <c r="F166" s="220"/>
      <c r="G166" s="200"/>
      <c r="H166" s="220">
        <v>360</v>
      </c>
      <c r="I166" s="225" t="s">
        <v>427</v>
      </c>
      <c r="J166" s="225" t="s">
        <v>22</v>
      </c>
      <c r="K166" s="225"/>
      <c r="L166" s="216"/>
    </row>
    <row r="167" s="61" customFormat="1" ht="29" customHeight="1" spans="1:12">
      <c r="A167" s="10">
        <v>163</v>
      </c>
      <c r="B167" s="216" t="s">
        <v>447</v>
      </c>
      <c r="C167" s="224" t="s">
        <v>448</v>
      </c>
      <c r="D167" s="220">
        <v>200</v>
      </c>
      <c r="E167" s="220">
        <v>200</v>
      </c>
      <c r="F167" s="220"/>
      <c r="G167" s="200"/>
      <c r="H167" s="220">
        <v>200</v>
      </c>
      <c r="I167" s="225" t="s">
        <v>60</v>
      </c>
      <c r="J167" s="225" t="s">
        <v>22</v>
      </c>
      <c r="K167" s="225"/>
      <c r="L167" s="216"/>
    </row>
    <row r="168" s="55" customFormat="1" ht="29" customHeight="1" spans="1:12">
      <c r="A168" s="10">
        <v>164</v>
      </c>
      <c r="B168" s="216" t="s">
        <v>449</v>
      </c>
      <c r="C168" s="224"/>
      <c r="D168" s="220">
        <v>500</v>
      </c>
      <c r="E168" s="220">
        <v>500</v>
      </c>
      <c r="F168" s="220"/>
      <c r="G168" s="200"/>
      <c r="H168" s="220">
        <v>500</v>
      </c>
      <c r="I168" s="225" t="s">
        <v>60</v>
      </c>
      <c r="J168" s="225"/>
      <c r="K168" s="225"/>
      <c r="L168" s="216"/>
    </row>
    <row r="169" s="186" customFormat="1" ht="29" customHeight="1" spans="1:12">
      <c r="A169" s="10">
        <v>165</v>
      </c>
      <c r="B169" s="216" t="s">
        <v>450</v>
      </c>
      <c r="C169" s="224" t="s">
        <v>451</v>
      </c>
      <c r="D169" s="220">
        <v>38000</v>
      </c>
      <c r="E169" s="220">
        <v>38000</v>
      </c>
      <c r="F169" s="220"/>
      <c r="G169" s="200">
        <v>38000</v>
      </c>
      <c r="H169" s="220"/>
      <c r="I169" s="225" t="s">
        <v>165</v>
      </c>
      <c r="J169" s="225" t="s">
        <v>22</v>
      </c>
      <c r="K169" s="225"/>
      <c r="L169" s="216" t="s">
        <v>335</v>
      </c>
    </row>
    <row r="170" s="186" customFormat="1" ht="29" customHeight="1" spans="1:12">
      <c r="A170" s="10">
        <v>166</v>
      </c>
      <c r="B170" s="216" t="s">
        <v>452</v>
      </c>
      <c r="C170" s="224" t="s">
        <v>453</v>
      </c>
      <c r="D170" s="220">
        <v>200000</v>
      </c>
      <c r="E170" s="220">
        <v>200000</v>
      </c>
      <c r="F170" s="220"/>
      <c r="G170" s="200">
        <v>200000</v>
      </c>
      <c r="H170" s="220"/>
      <c r="I170" s="225" t="s">
        <v>283</v>
      </c>
      <c r="J170" s="225" t="s">
        <v>22</v>
      </c>
      <c r="K170" s="225"/>
      <c r="L170" s="216" t="s">
        <v>335</v>
      </c>
    </row>
    <row r="171" s="55" customFormat="1" ht="29" customHeight="1" spans="1:12">
      <c r="A171" s="10">
        <v>167</v>
      </c>
      <c r="B171" s="216" t="s">
        <v>454</v>
      </c>
      <c r="C171" s="224"/>
      <c r="D171" s="220">
        <v>2080</v>
      </c>
      <c r="E171" s="220">
        <v>2080</v>
      </c>
      <c r="F171" s="220">
        <v>600</v>
      </c>
      <c r="G171" s="200"/>
      <c r="H171" s="220">
        <v>2080</v>
      </c>
      <c r="I171" s="225" t="s">
        <v>87</v>
      </c>
      <c r="J171" s="225"/>
      <c r="K171" s="225"/>
      <c r="L171" s="216"/>
    </row>
    <row r="172" s="61" customFormat="1" ht="29" customHeight="1" spans="1:12">
      <c r="A172" s="10">
        <v>168</v>
      </c>
      <c r="B172" s="216" t="s">
        <v>455</v>
      </c>
      <c r="C172" s="224" t="s">
        <v>456</v>
      </c>
      <c r="D172" s="220">
        <v>1050</v>
      </c>
      <c r="E172" s="220">
        <f>500+550</f>
        <v>1050</v>
      </c>
      <c r="F172" s="220">
        <v>500</v>
      </c>
      <c r="G172" s="200"/>
      <c r="H172" s="220">
        <v>1050</v>
      </c>
      <c r="I172" s="225" t="s">
        <v>235</v>
      </c>
      <c r="J172" s="225" t="s">
        <v>22</v>
      </c>
      <c r="K172" s="225"/>
      <c r="L172" s="216"/>
    </row>
    <row r="173" s="55" customFormat="1" ht="29" customHeight="1" spans="1:12">
      <c r="A173" s="10">
        <v>169</v>
      </c>
      <c r="B173" s="216" t="s">
        <v>457</v>
      </c>
      <c r="C173" s="224"/>
      <c r="D173" s="220">
        <v>1000</v>
      </c>
      <c r="E173" s="220">
        <v>1000</v>
      </c>
      <c r="F173" s="220">
        <v>1000</v>
      </c>
      <c r="G173" s="200"/>
      <c r="H173" s="220">
        <v>1000</v>
      </c>
      <c r="I173" s="225" t="s">
        <v>56</v>
      </c>
      <c r="J173" s="225"/>
      <c r="K173" s="225"/>
      <c r="L173" s="216"/>
    </row>
    <row r="174" s="55" customFormat="1" ht="29" customHeight="1" spans="1:12">
      <c r="A174" s="10">
        <v>170</v>
      </c>
      <c r="B174" s="216" t="s">
        <v>458</v>
      </c>
      <c r="C174" s="224"/>
      <c r="D174" s="220">
        <v>500</v>
      </c>
      <c r="E174" s="220">
        <v>500</v>
      </c>
      <c r="F174" s="220">
        <v>500</v>
      </c>
      <c r="G174" s="200"/>
      <c r="H174" s="220">
        <v>500</v>
      </c>
      <c r="I174" s="225" t="s">
        <v>56</v>
      </c>
      <c r="J174" s="225"/>
      <c r="K174" s="225"/>
      <c r="L174" s="216"/>
    </row>
    <row r="175" s="55" customFormat="1" ht="29" customHeight="1" spans="1:12">
      <c r="A175" s="10">
        <v>171</v>
      </c>
      <c r="B175" s="216" t="s">
        <v>459</v>
      </c>
      <c r="C175" s="224"/>
      <c r="D175" s="220">
        <v>500</v>
      </c>
      <c r="E175" s="220">
        <v>500</v>
      </c>
      <c r="F175" s="220">
        <v>500</v>
      </c>
      <c r="G175" s="200"/>
      <c r="H175" s="220">
        <v>500</v>
      </c>
      <c r="I175" s="225" t="s">
        <v>56</v>
      </c>
      <c r="J175" s="225"/>
      <c r="K175" s="225"/>
      <c r="L175" s="216"/>
    </row>
    <row r="176" s="55" customFormat="1" ht="29" customHeight="1" spans="1:12">
      <c r="A176" s="10">
        <v>172</v>
      </c>
      <c r="B176" s="216" t="s">
        <v>460</v>
      </c>
      <c r="C176" s="224"/>
      <c r="D176" s="220">
        <v>500</v>
      </c>
      <c r="E176" s="220">
        <v>500</v>
      </c>
      <c r="F176" s="220">
        <v>500</v>
      </c>
      <c r="G176" s="200"/>
      <c r="H176" s="220">
        <v>500</v>
      </c>
      <c r="I176" s="225" t="s">
        <v>56</v>
      </c>
      <c r="J176" s="225"/>
      <c r="K176" s="225"/>
      <c r="L176" s="216"/>
    </row>
    <row r="177" s="55" customFormat="1" ht="29" customHeight="1" spans="1:12">
      <c r="A177" s="10">
        <v>173</v>
      </c>
      <c r="B177" s="216" t="s">
        <v>461</v>
      </c>
      <c r="C177" s="224"/>
      <c r="D177" s="220">
        <v>200</v>
      </c>
      <c r="E177" s="220">
        <v>200</v>
      </c>
      <c r="F177" s="220">
        <v>200</v>
      </c>
      <c r="G177" s="200"/>
      <c r="H177" s="220">
        <v>200</v>
      </c>
      <c r="I177" s="225" t="s">
        <v>56</v>
      </c>
      <c r="J177" s="225"/>
      <c r="K177" s="225"/>
      <c r="L177" s="216"/>
    </row>
    <row r="178" s="55" customFormat="1" ht="29" customHeight="1" spans="1:12">
      <c r="A178" s="10">
        <v>174</v>
      </c>
      <c r="B178" s="216" t="s">
        <v>462</v>
      </c>
      <c r="C178" s="224"/>
      <c r="D178" s="220">
        <v>200</v>
      </c>
      <c r="E178" s="220">
        <v>200</v>
      </c>
      <c r="F178" s="220">
        <v>200</v>
      </c>
      <c r="G178" s="200"/>
      <c r="H178" s="220">
        <v>200</v>
      </c>
      <c r="I178" s="225" t="s">
        <v>56</v>
      </c>
      <c r="J178" s="225"/>
      <c r="K178" s="225"/>
      <c r="L178" s="216"/>
    </row>
    <row r="179" s="61" customFormat="1" ht="29" customHeight="1" spans="1:12">
      <c r="A179" s="10">
        <v>175</v>
      </c>
      <c r="B179" s="216" t="s">
        <v>463</v>
      </c>
      <c r="C179" s="224" t="s">
        <v>464</v>
      </c>
      <c r="D179" s="220">
        <v>1000</v>
      </c>
      <c r="E179" s="220">
        <v>1000</v>
      </c>
      <c r="F179" s="220">
        <v>1000</v>
      </c>
      <c r="G179" s="200"/>
      <c r="H179" s="220">
        <v>1000</v>
      </c>
      <c r="I179" s="225" t="s">
        <v>56</v>
      </c>
      <c r="J179" s="225" t="s">
        <v>22</v>
      </c>
      <c r="K179" s="225"/>
      <c r="L179" s="216"/>
    </row>
    <row r="180" s="61" customFormat="1" ht="29" customHeight="1" spans="1:12">
      <c r="A180" s="10">
        <v>176</v>
      </c>
      <c r="B180" s="216" t="s">
        <v>465</v>
      </c>
      <c r="C180" s="224"/>
      <c r="D180" s="220">
        <v>1000</v>
      </c>
      <c r="E180" s="220">
        <v>1000</v>
      </c>
      <c r="F180" s="220"/>
      <c r="G180" s="200"/>
      <c r="H180" s="220">
        <v>1000</v>
      </c>
      <c r="I180" s="225" t="s">
        <v>235</v>
      </c>
      <c r="J180" s="225"/>
      <c r="K180" s="225"/>
      <c r="L180" s="216"/>
    </row>
    <row r="181" s="61" customFormat="1" ht="29" customHeight="1" spans="1:12">
      <c r="A181" s="10">
        <v>177</v>
      </c>
      <c r="B181" s="216" t="s">
        <v>466</v>
      </c>
      <c r="C181" s="224"/>
      <c r="D181" s="220">
        <v>2000</v>
      </c>
      <c r="E181" s="220">
        <v>2000</v>
      </c>
      <c r="F181" s="220"/>
      <c r="G181" s="200"/>
      <c r="H181" s="220">
        <v>2000</v>
      </c>
      <c r="I181" s="226" t="s">
        <v>467</v>
      </c>
      <c r="J181" s="225"/>
      <c r="K181" s="225"/>
      <c r="L181" s="211"/>
    </row>
    <row r="182" s="186" customFormat="1" ht="29" customHeight="1" spans="1:12">
      <c r="A182" s="10">
        <v>178</v>
      </c>
      <c r="B182" s="216" t="s">
        <v>468</v>
      </c>
      <c r="C182" s="224" t="s">
        <v>469</v>
      </c>
      <c r="D182" s="220">
        <v>1000</v>
      </c>
      <c r="E182" s="220">
        <v>1000</v>
      </c>
      <c r="F182" s="220"/>
      <c r="G182" s="220">
        <v>1000</v>
      </c>
      <c r="H182" s="23"/>
      <c r="I182" s="225" t="s">
        <v>208</v>
      </c>
      <c r="J182" s="225" t="s">
        <v>22</v>
      </c>
      <c r="K182" s="225"/>
      <c r="L182" s="211" t="s">
        <v>414</v>
      </c>
    </row>
    <row r="183" s="186" customFormat="1" ht="29" customHeight="1" spans="1:12">
      <c r="A183" s="10">
        <v>179</v>
      </c>
      <c r="B183" s="216" t="s">
        <v>470</v>
      </c>
      <c r="C183" s="224" t="s">
        <v>471</v>
      </c>
      <c r="D183" s="220">
        <v>1000</v>
      </c>
      <c r="E183" s="220">
        <v>1000</v>
      </c>
      <c r="F183" s="220"/>
      <c r="G183" s="220">
        <v>1000</v>
      </c>
      <c r="H183" s="220"/>
      <c r="I183" s="225" t="s">
        <v>472</v>
      </c>
      <c r="J183" s="225" t="s">
        <v>22</v>
      </c>
      <c r="K183" s="225"/>
      <c r="L183" s="211" t="s">
        <v>414</v>
      </c>
    </row>
    <row r="184" s="186" customFormat="1" ht="29" customHeight="1" spans="1:12">
      <c r="A184" s="10">
        <v>180</v>
      </c>
      <c r="B184" s="216" t="s">
        <v>473</v>
      </c>
      <c r="C184" s="224" t="s">
        <v>474</v>
      </c>
      <c r="D184" s="220">
        <v>1000</v>
      </c>
      <c r="E184" s="220">
        <v>1000</v>
      </c>
      <c r="F184" s="220"/>
      <c r="G184" s="220">
        <v>1000</v>
      </c>
      <c r="H184" s="222"/>
      <c r="I184" s="225" t="s">
        <v>208</v>
      </c>
      <c r="J184" s="225" t="s">
        <v>22</v>
      </c>
      <c r="K184" s="225"/>
      <c r="L184" s="211" t="s">
        <v>414</v>
      </c>
    </row>
    <row r="185" s="61" customFormat="1" ht="29" customHeight="1" spans="1:12">
      <c r="A185" s="10">
        <v>181</v>
      </c>
      <c r="B185" s="216" t="s">
        <v>475</v>
      </c>
      <c r="C185" s="224"/>
      <c r="D185" s="220">
        <v>1000</v>
      </c>
      <c r="E185" s="220">
        <v>1000</v>
      </c>
      <c r="F185" s="220"/>
      <c r="G185" s="200"/>
      <c r="H185" s="220">
        <v>1000</v>
      </c>
      <c r="I185" s="225" t="s">
        <v>476</v>
      </c>
      <c r="J185" s="225"/>
      <c r="K185" s="225"/>
      <c r="L185" s="211"/>
    </row>
    <row r="186" s="61" customFormat="1" ht="29" customHeight="1" spans="1:12">
      <c r="A186" s="10">
        <v>182</v>
      </c>
      <c r="B186" s="216" t="s">
        <v>477</v>
      </c>
      <c r="C186" s="224" t="s">
        <v>478</v>
      </c>
      <c r="D186" s="220">
        <v>1750</v>
      </c>
      <c r="E186" s="220">
        <v>1750</v>
      </c>
      <c r="F186" s="220"/>
      <c r="G186" s="200"/>
      <c r="H186" s="220">
        <v>1750</v>
      </c>
      <c r="I186" s="226" t="s">
        <v>479</v>
      </c>
      <c r="J186" s="225" t="s">
        <v>172</v>
      </c>
      <c r="K186" s="225"/>
      <c r="L186" s="211"/>
    </row>
    <row r="187" s="186" customFormat="1" ht="29" customHeight="1" spans="1:12">
      <c r="A187" s="10">
        <v>183</v>
      </c>
      <c r="B187" s="216" t="s">
        <v>480</v>
      </c>
      <c r="C187" s="224" t="s">
        <v>481</v>
      </c>
      <c r="D187" s="220">
        <v>20000</v>
      </c>
      <c r="E187" s="220">
        <v>20000</v>
      </c>
      <c r="F187" s="220"/>
      <c r="G187" s="200">
        <v>20000</v>
      </c>
      <c r="H187" s="220"/>
      <c r="I187" s="225" t="s">
        <v>387</v>
      </c>
      <c r="J187" s="225" t="s">
        <v>22</v>
      </c>
      <c r="K187" s="225"/>
      <c r="L187" s="211" t="s">
        <v>482</v>
      </c>
    </row>
    <row r="188" s="186" customFormat="1" ht="29" customHeight="1" spans="1:12">
      <c r="A188" s="10">
        <v>184</v>
      </c>
      <c r="B188" s="216" t="s">
        <v>483</v>
      </c>
      <c r="C188" s="224" t="s">
        <v>484</v>
      </c>
      <c r="D188" s="220">
        <v>30000</v>
      </c>
      <c r="E188" s="220">
        <v>30000</v>
      </c>
      <c r="F188" s="220"/>
      <c r="G188" s="200">
        <v>30000</v>
      </c>
      <c r="H188" s="220"/>
      <c r="I188" s="225" t="s">
        <v>485</v>
      </c>
      <c r="J188" s="225" t="s">
        <v>22</v>
      </c>
      <c r="K188" s="225"/>
      <c r="L188" s="211" t="s">
        <v>486</v>
      </c>
    </row>
    <row r="189" s="186" customFormat="1" ht="29" customHeight="1" spans="1:12">
      <c r="A189" s="10">
        <v>185</v>
      </c>
      <c r="B189" s="216" t="s">
        <v>487</v>
      </c>
      <c r="C189" s="224" t="s">
        <v>488</v>
      </c>
      <c r="D189" s="220">
        <v>30000</v>
      </c>
      <c r="E189" s="220">
        <v>30000</v>
      </c>
      <c r="F189" s="220"/>
      <c r="G189" s="200">
        <v>30000</v>
      </c>
      <c r="H189" s="220"/>
      <c r="I189" s="225" t="s">
        <v>293</v>
      </c>
      <c r="J189" s="225" t="s">
        <v>22</v>
      </c>
      <c r="K189" s="225"/>
      <c r="L189" s="211" t="s">
        <v>486</v>
      </c>
    </row>
    <row r="190" s="186" customFormat="1" ht="29" customHeight="1" spans="1:12">
      <c r="A190" s="10">
        <v>186</v>
      </c>
      <c r="B190" s="216" t="s">
        <v>489</v>
      </c>
      <c r="C190" s="224" t="s">
        <v>490</v>
      </c>
      <c r="D190" s="220">
        <v>30000</v>
      </c>
      <c r="E190" s="220">
        <v>30000</v>
      </c>
      <c r="F190" s="220"/>
      <c r="G190" s="200">
        <v>30000</v>
      </c>
      <c r="H190" s="220"/>
      <c r="I190" s="225" t="s">
        <v>491</v>
      </c>
      <c r="J190" s="225" t="s">
        <v>22</v>
      </c>
      <c r="K190" s="225"/>
      <c r="L190" s="216" t="s">
        <v>492</v>
      </c>
    </row>
    <row r="191" s="61" customFormat="1" ht="29" customHeight="1" spans="1:12">
      <c r="A191" s="10">
        <v>187</v>
      </c>
      <c r="B191" s="216" t="s">
        <v>493</v>
      </c>
      <c r="C191" s="224" t="s">
        <v>494</v>
      </c>
      <c r="D191" s="220">
        <v>3500000</v>
      </c>
      <c r="E191" s="220">
        <v>3500000</v>
      </c>
      <c r="F191" s="220"/>
      <c r="G191" s="200">
        <v>3500000</v>
      </c>
      <c r="H191" s="220"/>
      <c r="I191" s="225" t="s">
        <v>485</v>
      </c>
      <c r="J191" s="225" t="s">
        <v>22</v>
      </c>
      <c r="K191" s="225"/>
      <c r="L191" s="227" t="s">
        <v>495</v>
      </c>
    </row>
    <row r="192" s="61" customFormat="1" ht="29" customHeight="1" spans="1:12">
      <c r="A192" s="10">
        <v>188</v>
      </c>
      <c r="B192" s="216" t="s">
        <v>496</v>
      </c>
      <c r="C192" s="224"/>
      <c r="D192" s="220">
        <v>1000</v>
      </c>
      <c r="E192" s="220">
        <v>1000</v>
      </c>
      <c r="F192" s="220"/>
      <c r="G192" s="200"/>
      <c r="H192" s="220">
        <v>1000</v>
      </c>
      <c r="I192" s="225" t="s">
        <v>497</v>
      </c>
      <c r="J192" s="225"/>
      <c r="K192" s="225"/>
      <c r="L192" s="227"/>
    </row>
    <row r="193" s="55" customFormat="1" ht="29" customHeight="1" spans="1:12">
      <c r="A193" s="10">
        <v>189</v>
      </c>
      <c r="B193" s="228" t="s">
        <v>498</v>
      </c>
      <c r="C193" s="224"/>
      <c r="D193" s="229">
        <v>700</v>
      </c>
      <c r="E193" s="229">
        <v>700</v>
      </c>
      <c r="F193" s="200"/>
      <c r="G193" s="200"/>
      <c r="H193" s="200">
        <v>700</v>
      </c>
      <c r="I193" s="226" t="s">
        <v>427</v>
      </c>
      <c r="J193" s="225"/>
      <c r="K193" s="226"/>
      <c r="L193" s="216"/>
    </row>
    <row r="194" s="186" customFormat="1" ht="29" customHeight="1" spans="1:12">
      <c r="A194" s="10">
        <v>190</v>
      </c>
      <c r="B194" s="228" t="s">
        <v>499</v>
      </c>
      <c r="C194" s="224" t="s">
        <v>499</v>
      </c>
      <c r="D194" s="229">
        <v>50000</v>
      </c>
      <c r="E194" s="229">
        <v>50000</v>
      </c>
      <c r="F194" s="229"/>
      <c r="G194" s="200">
        <v>50000</v>
      </c>
      <c r="H194" s="229"/>
      <c r="I194" s="226" t="s">
        <v>500</v>
      </c>
      <c r="J194" s="225" t="s">
        <v>22</v>
      </c>
      <c r="K194" s="226"/>
      <c r="L194" s="211" t="s">
        <v>486</v>
      </c>
    </row>
    <row r="195" s="186" customFormat="1" ht="29" customHeight="1" spans="1:12">
      <c r="A195" s="10">
        <v>191</v>
      </c>
      <c r="B195" s="228" t="s">
        <v>501</v>
      </c>
      <c r="C195" s="224" t="s">
        <v>501</v>
      </c>
      <c r="D195" s="229">
        <v>20000</v>
      </c>
      <c r="E195" s="229">
        <v>20000</v>
      </c>
      <c r="F195" s="229"/>
      <c r="G195" s="200">
        <v>20000</v>
      </c>
      <c r="H195" s="229"/>
      <c r="I195" s="226" t="s">
        <v>502</v>
      </c>
      <c r="J195" s="225" t="s">
        <v>22</v>
      </c>
      <c r="K195" s="226"/>
      <c r="L195" s="211" t="s">
        <v>503</v>
      </c>
    </row>
    <row r="196" s="186" customFormat="1" ht="29" customHeight="1" spans="1:12">
      <c r="A196" s="10">
        <v>192</v>
      </c>
      <c r="B196" s="228" t="s">
        <v>504</v>
      </c>
      <c r="C196" s="224" t="s">
        <v>504</v>
      </c>
      <c r="D196" s="229">
        <v>1500</v>
      </c>
      <c r="E196" s="229">
        <v>1500</v>
      </c>
      <c r="F196" s="229"/>
      <c r="G196" s="200">
        <v>1500</v>
      </c>
      <c r="H196" s="229"/>
      <c r="I196" s="226" t="s">
        <v>502</v>
      </c>
      <c r="J196" s="225" t="s">
        <v>22</v>
      </c>
      <c r="K196" s="226"/>
      <c r="L196" s="211" t="s">
        <v>503</v>
      </c>
    </row>
    <row r="197" s="186" customFormat="1" ht="29" customHeight="1" spans="1:12">
      <c r="A197" s="10">
        <v>193</v>
      </c>
      <c r="B197" s="228" t="s">
        <v>505</v>
      </c>
      <c r="C197" s="224" t="s">
        <v>505</v>
      </c>
      <c r="D197" s="229">
        <v>26000</v>
      </c>
      <c r="E197" s="229">
        <v>26000</v>
      </c>
      <c r="F197" s="229"/>
      <c r="G197" s="200">
        <v>26000</v>
      </c>
      <c r="H197" s="229"/>
      <c r="I197" s="226" t="s">
        <v>502</v>
      </c>
      <c r="J197" s="225" t="s">
        <v>22</v>
      </c>
      <c r="K197" s="226"/>
      <c r="L197" s="211" t="s">
        <v>503</v>
      </c>
    </row>
    <row r="198" s="55" customFormat="1" ht="29" customHeight="1" spans="1:12">
      <c r="A198" s="10"/>
      <c r="B198" s="193" t="s">
        <v>506</v>
      </c>
      <c r="C198" s="201"/>
      <c r="D198" s="200">
        <f>SUM(D5:D197)</f>
        <v>12186241.42</v>
      </c>
      <c r="E198" s="200">
        <f>SUM(E5:E197)</f>
        <v>5373741.42</v>
      </c>
      <c r="F198" s="200">
        <f>SUM(F5:F193)</f>
        <v>69100</v>
      </c>
      <c r="G198" s="200">
        <f>SUM(G5:G197)</f>
        <v>5268002.33</v>
      </c>
      <c r="H198" s="200">
        <f>SUM(H5:H197)</f>
        <v>105739.09</v>
      </c>
      <c r="I198" s="9"/>
      <c r="J198" s="10"/>
      <c r="K198" s="9"/>
      <c r="L198" s="211" t="s">
        <v>507</v>
      </c>
    </row>
    <row r="199" s="55" customFormat="1" ht="29" customHeight="1" spans="1:12">
      <c r="A199" s="33"/>
      <c r="B199" s="230"/>
      <c r="C199" s="231"/>
      <c r="D199" s="232"/>
      <c r="E199" s="232"/>
      <c r="F199" s="232"/>
      <c r="G199" s="232"/>
      <c r="H199" s="232"/>
      <c r="I199" s="233"/>
      <c r="J199" s="33"/>
      <c r="K199" s="233"/>
      <c r="L199" s="234"/>
    </row>
    <row r="200" s="55" customFormat="1" ht="29" customHeight="1" spans="1:12">
      <c r="A200" s="33"/>
      <c r="B200" s="230"/>
      <c r="C200" s="231"/>
      <c r="D200" s="232"/>
      <c r="E200" s="232"/>
      <c r="F200" s="232"/>
      <c r="G200" s="232"/>
      <c r="H200" s="232"/>
      <c r="I200" s="233"/>
      <c r="J200" s="33"/>
      <c r="K200" s="233"/>
      <c r="L200" s="234"/>
    </row>
    <row r="201" s="55" customFormat="1" ht="29" customHeight="1" spans="2:12">
      <c r="B201" s="151"/>
      <c r="C201" s="152"/>
      <c r="D201" s="155"/>
      <c r="E201" s="155"/>
      <c r="F201" s="155"/>
      <c r="G201" s="155"/>
      <c r="H201" s="155"/>
      <c r="I201" s="164"/>
      <c r="K201" s="164"/>
      <c r="L201" s="165"/>
    </row>
    <row r="202" s="55" customFormat="1" ht="29" customHeight="1" spans="2:12">
      <c r="B202" s="151"/>
      <c r="C202" s="152"/>
      <c r="D202" s="155"/>
      <c r="E202" s="155"/>
      <c r="F202" s="155"/>
      <c r="G202" s="155" t="s">
        <v>508</v>
      </c>
      <c r="H202" s="155"/>
      <c r="I202" s="164"/>
      <c r="K202" s="164"/>
      <c r="L202" s="165"/>
    </row>
    <row r="203" s="55" customFormat="1" ht="29" customHeight="1" spans="2:12">
      <c r="B203" s="151"/>
      <c r="C203" s="152"/>
      <c r="D203" s="155"/>
      <c r="E203" s="155"/>
      <c r="F203" s="155"/>
      <c r="G203" s="155"/>
      <c r="H203" s="155"/>
      <c r="I203" s="164"/>
      <c r="K203" s="164"/>
      <c r="L203" s="165"/>
    </row>
    <row r="204" s="55" customFormat="1" ht="4" customHeight="1" spans="2:12">
      <c r="B204" s="151"/>
      <c r="C204" s="152"/>
      <c r="D204" s="155"/>
      <c r="E204" s="155"/>
      <c r="F204" s="155"/>
      <c r="G204" s="155"/>
      <c r="H204" s="155"/>
      <c r="I204" s="164"/>
      <c r="K204" s="164"/>
      <c r="L204" s="165" t="s">
        <v>509</v>
      </c>
    </row>
    <row r="205" s="55" customFormat="1" ht="29" customHeight="1" spans="2:12">
      <c r="B205" s="151"/>
      <c r="C205" s="152"/>
      <c r="D205" s="155"/>
      <c r="E205" s="155"/>
      <c r="F205" s="155"/>
      <c r="G205" s="155"/>
      <c r="H205" s="155"/>
      <c r="I205" s="164"/>
      <c r="K205" s="164"/>
      <c r="L205" s="165"/>
    </row>
    <row r="206" s="55" customFormat="1" ht="29" customHeight="1" spans="2:12">
      <c r="B206" s="151"/>
      <c r="C206" s="152"/>
      <c r="D206" s="155"/>
      <c r="E206" s="155"/>
      <c r="F206" s="155"/>
      <c r="G206" s="155"/>
      <c r="H206" s="155"/>
      <c r="I206" s="164"/>
      <c r="K206" s="164"/>
      <c r="L206" s="165"/>
    </row>
    <row r="207" s="55" customFormat="1" ht="22" customHeight="1" spans="2:12">
      <c r="B207" s="151"/>
      <c r="C207" s="152"/>
      <c r="D207" s="155"/>
      <c r="E207" s="155"/>
      <c r="F207" s="155"/>
      <c r="G207" s="155"/>
      <c r="H207" s="155"/>
      <c r="I207" s="164"/>
      <c r="K207" s="164"/>
      <c r="L207" s="165"/>
    </row>
    <row r="208" s="55" customFormat="1" ht="22" customHeight="1" spans="2:12">
      <c r="B208" s="151"/>
      <c r="C208" s="152"/>
      <c r="D208" s="155"/>
      <c r="E208" s="155"/>
      <c r="F208" s="155"/>
      <c r="G208" s="155"/>
      <c r="H208" s="155"/>
      <c r="I208" s="164"/>
      <c r="K208" s="164"/>
      <c r="L208" s="165"/>
    </row>
    <row r="209" s="55" customFormat="1" ht="22" customHeight="1" spans="2:12">
      <c r="B209" s="151"/>
      <c r="C209" s="152"/>
      <c r="D209" s="155"/>
      <c r="E209" s="155"/>
      <c r="F209" s="155"/>
      <c r="G209" s="155"/>
      <c r="H209" s="155"/>
      <c r="I209" s="164"/>
      <c r="K209" s="164"/>
      <c r="L209" s="165"/>
    </row>
    <row r="210" s="55" customFormat="1" ht="22" customHeight="1" spans="2:12">
      <c r="B210" s="151"/>
      <c r="C210" s="152"/>
      <c r="D210" s="155"/>
      <c r="E210" s="155"/>
      <c r="F210" s="155"/>
      <c r="G210" s="155"/>
      <c r="H210" s="155"/>
      <c r="I210" s="164"/>
      <c r="K210" s="164"/>
      <c r="L210" s="165"/>
    </row>
    <row r="211" s="55" customFormat="1" ht="22" customHeight="1" spans="2:12">
      <c r="B211" s="151"/>
      <c r="C211" s="152"/>
      <c r="D211" s="155"/>
      <c r="E211" s="155"/>
      <c r="F211" s="155"/>
      <c r="G211" s="155" t="s">
        <v>508</v>
      </c>
      <c r="H211" s="155" t="s">
        <v>510</v>
      </c>
      <c r="I211" s="164"/>
      <c r="K211" s="164"/>
      <c r="L211" s="165"/>
    </row>
    <row r="212" s="55" customFormat="1" ht="22" customHeight="1" spans="2:12">
      <c r="B212" s="151"/>
      <c r="C212" s="152"/>
      <c r="D212" s="155"/>
      <c r="E212" s="155"/>
      <c r="F212" s="155"/>
      <c r="G212" s="155"/>
      <c r="H212" s="155"/>
      <c r="I212" s="164"/>
      <c r="K212" s="164"/>
      <c r="L212" s="165"/>
    </row>
    <row r="213" s="55" customFormat="1" ht="22" customHeight="1" spans="2:12">
      <c r="B213" s="151"/>
      <c r="C213" s="152"/>
      <c r="D213" s="155"/>
      <c r="E213" s="155"/>
      <c r="F213" s="155"/>
      <c r="G213" s="155"/>
      <c r="H213" s="155"/>
      <c r="I213" s="164"/>
      <c r="K213" s="164"/>
      <c r="L213" s="165"/>
    </row>
    <row r="214" s="55" customFormat="1" ht="22" customHeight="1" spans="2:12">
      <c r="B214" s="151"/>
      <c r="C214" s="152"/>
      <c r="D214" s="155"/>
      <c r="E214" s="155"/>
      <c r="F214" s="155"/>
      <c r="G214" s="155"/>
      <c r="H214" s="155"/>
      <c r="I214" s="164"/>
      <c r="K214" s="164"/>
      <c r="L214" s="165"/>
    </row>
    <row r="215" s="55" customFormat="1" ht="22" customHeight="1" spans="2:12">
      <c r="B215" s="151"/>
      <c r="C215" s="152"/>
      <c r="D215" s="155"/>
      <c r="E215" s="155"/>
      <c r="F215" s="155"/>
      <c r="G215" s="155"/>
      <c r="H215" s="155"/>
      <c r="I215" s="164"/>
      <c r="K215" s="164"/>
      <c r="L215" s="165"/>
    </row>
    <row r="216" s="55" customFormat="1" ht="22" customHeight="1" spans="2:12">
      <c r="B216" s="151"/>
      <c r="C216" s="152"/>
      <c r="D216" s="155"/>
      <c r="E216" s="155"/>
      <c r="F216" s="155"/>
      <c r="G216" s="155"/>
      <c r="H216" s="155"/>
      <c r="I216" s="164"/>
      <c r="K216" s="164"/>
      <c r="L216" s="165"/>
    </row>
    <row r="217" s="55" customFormat="1" ht="22" customHeight="1" spans="2:12">
      <c r="B217" s="151"/>
      <c r="C217" s="152"/>
      <c r="D217" s="155"/>
      <c r="E217" s="155"/>
      <c r="F217" s="155"/>
      <c r="G217" s="155"/>
      <c r="H217" s="155"/>
      <c r="I217" s="164"/>
      <c r="K217" s="164"/>
      <c r="L217" s="165"/>
    </row>
    <row r="218" s="55" customFormat="1" ht="29" customHeight="1" spans="2:12">
      <c r="B218" s="151"/>
      <c r="C218" s="152"/>
      <c r="D218" s="155"/>
      <c r="E218" s="155"/>
      <c r="F218" s="155"/>
      <c r="G218" s="155"/>
      <c r="H218" s="155"/>
      <c r="I218" s="164"/>
      <c r="K218" s="164"/>
      <c r="L218" s="165"/>
    </row>
    <row r="219" s="55" customFormat="1" ht="22" customHeight="1" spans="2:12">
      <c r="B219" s="151"/>
      <c r="C219" s="152"/>
      <c r="D219" s="155"/>
      <c r="E219" s="155"/>
      <c r="F219" s="155"/>
      <c r="G219" s="155"/>
      <c r="H219" s="155"/>
      <c r="I219" s="164"/>
      <c r="K219" s="164"/>
      <c r="L219" s="165"/>
    </row>
    <row r="220" s="55" customFormat="1" ht="22" customHeight="1" spans="2:12">
      <c r="B220" s="151"/>
      <c r="C220" s="152"/>
      <c r="D220" s="155"/>
      <c r="E220" s="155"/>
      <c r="F220" s="155"/>
      <c r="G220" s="155"/>
      <c r="H220" s="155"/>
      <c r="I220" s="164"/>
      <c r="K220" s="164"/>
      <c r="L220" s="165"/>
    </row>
    <row r="221" s="55" customFormat="1" ht="22" customHeight="1" spans="2:12">
      <c r="B221" s="151"/>
      <c r="C221" s="152"/>
      <c r="D221" s="155"/>
      <c r="E221" s="155"/>
      <c r="F221" s="155"/>
      <c r="G221" s="155"/>
      <c r="H221" s="155"/>
      <c r="I221" s="164"/>
      <c r="K221" s="164"/>
      <c r="L221" s="165"/>
    </row>
    <row r="222" s="55" customFormat="1" ht="22" customHeight="1" spans="2:12">
      <c r="B222" s="151"/>
      <c r="C222" s="152"/>
      <c r="D222" s="155"/>
      <c r="E222" s="155"/>
      <c r="F222" s="155"/>
      <c r="G222" s="155"/>
      <c r="H222" s="155"/>
      <c r="I222" s="164"/>
      <c r="K222" s="164"/>
      <c r="L222" s="165"/>
    </row>
    <row r="223" s="55" customFormat="1" ht="22" customHeight="1" spans="2:12">
      <c r="B223" s="151"/>
      <c r="C223" s="152"/>
      <c r="D223" s="155"/>
      <c r="E223" s="155"/>
      <c r="F223" s="155"/>
      <c r="G223" s="155"/>
      <c r="H223" s="155"/>
      <c r="I223" s="164"/>
      <c r="K223" s="164"/>
      <c r="L223" s="165"/>
    </row>
    <row r="224" s="55" customFormat="1" ht="22" customHeight="1" spans="2:12">
      <c r="B224" s="151"/>
      <c r="C224" s="152"/>
      <c r="D224" s="155"/>
      <c r="E224" s="155"/>
      <c r="F224" s="155"/>
      <c r="G224" s="155"/>
      <c r="H224" s="155"/>
      <c r="I224" s="164"/>
      <c r="K224" s="164"/>
      <c r="L224" s="165"/>
    </row>
    <row r="225" s="55" customFormat="1" ht="22" customHeight="1" spans="2:12">
      <c r="B225" s="151"/>
      <c r="C225" s="152"/>
      <c r="D225" s="155"/>
      <c r="E225" s="155"/>
      <c r="F225" s="155"/>
      <c r="G225" s="155"/>
      <c r="H225" s="155"/>
      <c r="I225" s="164"/>
      <c r="K225" s="164"/>
      <c r="L225" s="165"/>
    </row>
    <row r="226" s="55" customFormat="1" ht="22" customHeight="1" spans="2:12">
      <c r="B226" s="151"/>
      <c r="C226" s="152"/>
      <c r="D226" s="155"/>
      <c r="E226" s="156"/>
      <c r="F226" s="156"/>
      <c r="G226" s="155"/>
      <c r="H226" s="155"/>
      <c r="I226" s="164"/>
      <c r="K226" s="164"/>
      <c r="L226" s="165"/>
    </row>
    <row r="227" s="55" customFormat="1" ht="22" customHeight="1" spans="2:12">
      <c r="B227" s="151"/>
      <c r="C227" s="152"/>
      <c r="D227" s="155"/>
      <c r="E227" s="155"/>
      <c r="F227" s="155"/>
      <c r="G227" s="155"/>
      <c r="H227" s="155"/>
      <c r="I227" s="164"/>
      <c r="K227" s="164"/>
      <c r="L227" s="165"/>
    </row>
    <row r="228" s="55" customFormat="1" ht="22" customHeight="1" spans="2:12">
      <c r="B228" s="151"/>
      <c r="C228" s="152"/>
      <c r="D228" s="155"/>
      <c r="E228" s="155"/>
      <c r="F228" s="155"/>
      <c r="G228" s="155"/>
      <c r="H228" s="155"/>
      <c r="I228" s="164"/>
      <c r="K228" s="164"/>
      <c r="L228" s="165"/>
    </row>
    <row r="229" s="55" customFormat="1" ht="22" customHeight="1" spans="2:12">
      <c r="B229" s="151"/>
      <c r="C229" s="152"/>
      <c r="D229" s="155"/>
      <c r="E229" s="155"/>
      <c r="F229" s="155"/>
      <c r="G229" s="155"/>
      <c r="H229" s="155"/>
      <c r="I229" s="164"/>
      <c r="K229" s="164"/>
      <c r="L229" s="165"/>
    </row>
    <row r="230" s="55" customFormat="1" ht="22" customHeight="1" spans="2:12">
      <c r="B230" s="151"/>
      <c r="C230" s="152"/>
      <c r="D230" s="155"/>
      <c r="E230" s="156"/>
      <c r="F230" s="156"/>
      <c r="G230" s="155"/>
      <c r="H230" s="155"/>
      <c r="I230" s="164"/>
      <c r="K230" s="164"/>
      <c r="L230" s="165"/>
    </row>
    <row r="231" s="55" customFormat="1" ht="22" customHeight="1" spans="2:12">
      <c r="B231" s="151"/>
      <c r="C231" s="152"/>
      <c r="D231" s="155"/>
      <c r="E231" s="155"/>
      <c r="F231" s="155"/>
      <c r="G231" s="155"/>
      <c r="H231" s="155"/>
      <c r="I231" s="164"/>
      <c r="K231" s="164"/>
      <c r="L231" s="165"/>
    </row>
    <row r="232" s="55" customFormat="1" ht="22" customHeight="1" spans="2:12">
      <c r="B232" s="151"/>
      <c r="C232" s="152"/>
      <c r="D232" s="155"/>
      <c r="E232" s="155"/>
      <c r="F232" s="155"/>
      <c r="G232" s="155"/>
      <c r="H232" s="155"/>
      <c r="I232" s="164"/>
      <c r="K232" s="164"/>
      <c r="L232" s="165"/>
    </row>
    <row r="233" s="55" customFormat="1" ht="22" customHeight="1" spans="2:12">
      <c r="B233" s="151"/>
      <c r="C233" s="152"/>
      <c r="D233" s="155"/>
      <c r="E233" s="155"/>
      <c r="F233" s="155"/>
      <c r="G233" s="155"/>
      <c r="H233" s="155"/>
      <c r="I233" s="164"/>
      <c r="K233" s="164"/>
      <c r="L233" s="165"/>
    </row>
    <row r="234" s="55" customFormat="1" ht="29" customHeight="1" spans="2:12">
      <c r="B234" s="151"/>
      <c r="C234" s="158"/>
      <c r="D234" s="155"/>
      <c r="E234" s="155"/>
      <c r="F234" s="155"/>
      <c r="G234" s="155"/>
      <c r="H234" s="155"/>
      <c r="I234" s="164"/>
      <c r="K234" s="164"/>
      <c r="L234" s="165"/>
    </row>
    <row r="235" s="55" customFormat="1" ht="29" customHeight="1" spans="2:12">
      <c r="B235" s="151"/>
      <c r="C235" s="158"/>
      <c r="D235" s="155"/>
      <c r="E235" s="155"/>
      <c r="F235" s="155"/>
      <c r="G235" s="155"/>
      <c r="H235" s="155"/>
      <c r="I235" s="164"/>
      <c r="K235" s="164"/>
      <c r="L235" s="165"/>
    </row>
    <row r="236" s="55" customFormat="1" ht="29" customHeight="1" spans="2:12">
      <c r="B236" s="151"/>
      <c r="C236" s="158"/>
      <c r="D236" s="155"/>
      <c r="E236" s="155"/>
      <c r="F236" s="155"/>
      <c r="G236" s="155"/>
      <c r="H236" s="155"/>
      <c r="I236" s="164"/>
      <c r="K236" s="164"/>
      <c r="L236" s="165"/>
    </row>
    <row r="237" s="55" customFormat="1" ht="29" customHeight="1" spans="2:12">
      <c r="B237" s="160"/>
      <c r="C237" s="61"/>
      <c r="D237" s="155"/>
      <c r="E237" s="155"/>
      <c r="F237" s="155"/>
      <c r="G237" s="155"/>
      <c r="H237" s="155"/>
      <c r="I237" s="164"/>
      <c r="K237" s="164"/>
      <c r="L237" s="165"/>
    </row>
    <row r="238" s="55" customFormat="1" ht="29" customHeight="1" spans="2:12">
      <c r="B238" s="151"/>
      <c r="C238" s="158"/>
      <c r="D238" s="155"/>
      <c r="E238" s="155"/>
      <c r="F238" s="155"/>
      <c r="G238" s="155"/>
      <c r="H238" s="155"/>
      <c r="I238" s="164"/>
      <c r="K238" s="164"/>
      <c r="L238" s="165"/>
    </row>
    <row r="239" s="55" customFormat="1" ht="29" customHeight="1" spans="2:12">
      <c r="B239" s="151"/>
      <c r="C239" s="61"/>
      <c r="D239" s="155"/>
      <c r="E239" s="156"/>
      <c r="F239" s="156"/>
      <c r="G239" s="155"/>
      <c r="H239" s="155"/>
      <c r="I239" s="164"/>
      <c r="K239" s="164"/>
      <c r="L239" s="165"/>
    </row>
    <row r="240" s="55" customFormat="1" ht="29" customHeight="1" spans="2:12">
      <c r="B240" s="151"/>
      <c r="C240" s="158"/>
      <c r="D240" s="155"/>
      <c r="E240" s="155"/>
      <c r="F240" s="155"/>
      <c r="G240" s="155"/>
      <c r="H240" s="155"/>
      <c r="I240" s="164"/>
      <c r="K240" s="164"/>
      <c r="L240" s="165"/>
    </row>
    <row r="241" s="55" customFormat="1" ht="29" customHeight="1" spans="2:12">
      <c r="B241" s="151"/>
      <c r="C241" s="158"/>
      <c r="D241" s="155"/>
      <c r="E241" s="155"/>
      <c r="F241" s="155"/>
      <c r="G241" s="155"/>
      <c r="H241" s="155"/>
      <c r="I241" s="164"/>
      <c r="K241" s="164"/>
      <c r="L241" s="165"/>
    </row>
    <row r="242" s="55" customFormat="1" ht="29" customHeight="1" spans="2:12">
      <c r="B242" s="151"/>
      <c r="C242" s="158"/>
      <c r="D242" s="155"/>
      <c r="E242" s="156"/>
      <c r="F242" s="156"/>
      <c r="G242" s="155"/>
      <c r="H242" s="155"/>
      <c r="I242" s="164"/>
      <c r="K242" s="164"/>
      <c r="L242" s="165"/>
    </row>
    <row r="243" s="55" customFormat="1" ht="29" customHeight="1" spans="2:12">
      <c r="B243" s="151"/>
      <c r="C243" s="161"/>
      <c r="D243" s="155"/>
      <c r="E243" s="155"/>
      <c r="F243" s="155"/>
      <c r="G243" s="155"/>
      <c r="H243" s="155"/>
      <c r="I243" s="164"/>
      <c r="K243" s="164"/>
      <c r="L243" s="165"/>
    </row>
    <row r="244" s="55" customFormat="1" ht="29" customHeight="1" spans="2:12">
      <c r="B244" s="151"/>
      <c r="C244" s="158"/>
      <c r="D244" s="155"/>
      <c r="E244" s="155"/>
      <c r="F244" s="155"/>
      <c r="G244" s="155"/>
      <c r="H244" s="155"/>
      <c r="I244" s="164"/>
      <c r="K244" s="164"/>
      <c r="L244" s="165"/>
    </row>
    <row r="245" s="55" customFormat="1" ht="29" customHeight="1" spans="2:12">
      <c r="B245" s="151"/>
      <c r="C245" s="161"/>
      <c r="D245" s="155"/>
      <c r="E245" s="155"/>
      <c r="F245" s="155"/>
      <c r="G245" s="155"/>
      <c r="H245" s="155"/>
      <c r="I245" s="164"/>
      <c r="K245" s="164"/>
      <c r="L245" s="165"/>
    </row>
    <row r="246" s="55" customFormat="1" ht="29" customHeight="1" spans="2:12">
      <c r="B246" s="151"/>
      <c r="C246" s="158"/>
      <c r="D246" s="155"/>
      <c r="E246" s="155"/>
      <c r="F246" s="155"/>
      <c r="G246" s="155"/>
      <c r="H246" s="155"/>
      <c r="I246" s="164"/>
      <c r="K246" s="164"/>
      <c r="L246" s="165"/>
    </row>
    <row r="247" s="55" customFormat="1" ht="29" customHeight="1" spans="2:12">
      <c r="B247" s="151"/>
      <c r="C247" s="158"/>
      <c r="D247" s="155"/>
      <c r="E247" s="155"/>
      <c r="F247" s="155"/>
      <c r="G247" s="155"/>
      <c r="H247" s="155"/>
      <c r="I247" s="164"/>
      <c r="K247" s="164"/>
      <c r="L247" s="165"/>
    </row>
    <row r="248" s="55" customFormat="1" ht="29" customHeight="1" spans="2:12">
      <c r="B248" s="151"/>
      <c r="C248" s="161"/>
      <c r="D248" s="155"/>
      <c r="E248" s="155"/>
      <c r="F248" s="155"/>
      <c r="G248" s="155"/>
      <c r="H248" s="155"/>
      <c r="I248" s="164"/>
      <c r="K248" s="164"/>
      <c r="L248" s="165"/>
    </row>
    <row r="249" s="55" customFormat="1" ht="29" customHeight="1" spans="2:12">
      <c r="B249" s="151"/>
      <c r="C249" s="161"/>
      <c r="D249" s="155"/>
      <c r="E249" s="155"/>
      <c r="F249" s="155"/>
      <c r="G249" s="155"/>
      <c r="H249" s="155"/>
      <c r="I249" s="164"/>
      <c r="K249" s="164"/>
      <c r="L249" s="165"/>
    </row>
    <row r="250" s="55" customFormat="1" ht="29" customHeight="1" spans="2:12">
      <c r="B250" s="151"/>
      <c r="C250" s="167"/>
      <c r="D250" s="155"/>
      <c r="E250" s="155"/>
      <c r="F250" s="155"/>
      <c r="G250" s="155"/>
      <c r="H250" s="155"/>
      <c r="I250" s="164"/>
      <c r="K250" s="164"/>
      <c r="L250" s="165"/>
    </row>
    <row r="251" s="55" customFormat="1" ht="29" customHeight="1" spans="2:12">
      <c r="B251" s="151"/>
      <c r="C251" s="158"/>
      <c r="D251" s="155"/>
      <c r="E251" s="155"/>
      <c r="F251" s="155"/>
      <c r="G251" s="155"/>
      <c r="H251" s="155"/>
      <c r="I251" s="164"/>
      <c r="K251" s="164"/>
      <c r="L251" s="165"/>
    </row>
    <row r="252" s="55" customFormat="1" ht="29" customHeight="1" spans="2:12">
      <c r="B252" s="168"/>
      <c r="C252" s="152"/>
      <c r="D252" s="155"/>
      <c r="E252" s="155"/>
      <c r="F252" s="155"/>
      <c r="G252" s="155"/>
      <c r="H252" s="155"/>
      <c r="I252" s="164"/>
      <c r="K252" s="164"/>
      <c r="L252" s="172"/>
    </row>
    <row r="253" s="55" customFormat="1" ht="29" customHeight="1" spans="2:12">
      <c r="B253" s="151"/>
      <c r="C253" s="158"/>
      <c r="D253" s="155"/>
      <c r="E253" s="155"/>
      <c r="F253" s="155"/>
      <c r="G253" s="155"/>
      <c r="H253" s="155"/>
      <c r="I253" s="164"/>
      <c r="K253" s="164"/>
      <c r="L253" s="165"/>
    </row>
    <row r="254" s="55" customFormat="1" ht="29" customHeight="1" spans="2:12">
      <c r="B254" s="151"/>
      <c r="C254" s="158"/>
      <c r="D254" s="155"/>
      <c r="E254" s="155"/>
      <c r="F254" s="155"/>
      <c r="G254" s="155"/>
      <c r="H254" s="155"/>
      <c r="I254" s="164"/>
      <c r="K254" s="164"/>
      <c r="L254" s="165"/>
    </row>
    <row r="255" s="55" customFormat="1" ht="29" customHeight="1" spans="2:12">
      <c r="B255" s="151"/>
      <c r="C255" s="158"/>
      <c r="D255" s="155"/>
      <c r="E255" s="155"/>
      <c r="F255" s="155"/>
      <c r="G255" s="155"/>
      <c r="H255" s="155"/>
      <c r="I255" s="164"/>
      <c r="K255" s="164"/>
      <c r="L255" s="165"/>
    </row>
    <row r="256" s="55" customFormat="1" ht="29" customHeight="1" spans="2:12">
      <c r="B256" s="151"/>
      <c r="C256" s="158"/>
      <c r="D256" s="155"/>
      <c r="E256" s="155"/>
      <c r="F256" s="155"/>
      <c r="G256" s="155"/>
      <c r="H256" s="155"/>
      <c r="I256" s="164"/>
      <c r="K256" s="164"/>
      <c r="L256" s="165"/>
    </row>
    <row r="257" s="55" customFormat="1" ht="29" customHeight="1" spans="2:12">
      <c r="B257" s="151"/>
      <c r="C257" s="158"/>
      <c r="D257" s="155"/>
      <c r="E257" s="155"/>
      <c r="F257" s="155"/>
      <c r="G257" s="155"/>
      <c r="H257" s="155"/>
      <c r="I257" s="164"/>
      <c r="K257" s="164"/>
      <c r="L257" s="165"/>
    </row>
    <row r="258" s="55" customFormat="1" ht="29" customHeight="1" spans="2:12">
      <c r="B258" s="151"/>
      <c r="C258" s="152"/>
      <c r="D258" s="155"/>
      <c r="E258" s="155"/>
      <c r="F258" s="155"/>
      <c r="G258" s="155"/>
      <c r="H258" s="155"/>
      <c r="I258" s="164"/>
      <c r="K258" s="164"/>
      <c r="L258" s="165"/>
    </row>
    <row r="259" s="55" customFormat="1" ht="29" customHeight="1" spans="2:12">
      <c r="B259" s="151"/>
      <c r="C259" s="158"/>
      <c r="D259" s="155"/>
      <c r="E259" s="155"/>
      <c r="F259" s="155"/>
      <c r="G259" s="155"/>
      <c r="H259" s="155"/>
      <c r="I259" s="164"/>
      <c r="K259" s="164"/>
      <c r="L259" s="165"/>
    </row>
    <row r="260" s="55" customFormat="1" ht="29" customHeight="1" spans="2:12">
      <c r="B260" s="151"/>
      <c r="C260" s="158"/>
      <c r="D260" s="155"/>
      <c r="E260" s="155"/>
      <c r="F260" s="155"/>
      <c r="G260" s="155"/>
      <c r="H260" s="155"/>
      <c r="I260" s="164"/>
      <c r="K260" s="164"/>
      <c r="L260" s="165"/>
    </row>
    <row r="261" s="55" customFormat="1" ht="29" customHeight="1" spans="2:12">
      <c r="B261" s="151"/>
      <c r="C261" s="158"/>
      <c r="D261" s="155"/>
      <c r="E261" s="155"/>
      <c r="F261" s="155"/>
      <c r="G261" s="155"/>
      <c r="H261" s="155"/>
      <c r="I261" s="164"/>
      <c r="K261" s="164"/>
      <c r="L261" s="165"/>
    </row>
    <row r="262" s="55" customFormat="1" ht="29" customHeight="1" spans="2:12">
      <c r="B262" s="151"/>
      <c r="C262" s="158"/>
      <c r="D262" s="155"/>
      <c r="E262" s="155"/>
      <c r="F262" s="155"/>
      <c r="G262" s="155"/>
      <c r="H262" s="155"/>
      <c r="I262" s="164"/>
      <c r="K262" s="164"/>
      <c r="L262" s="165"/>
    </row>
    <row r="263" s="55" customFormat="1" ht="29" customHeight="1" spans="2:12">
      <c r="B263" s="151"/>
      <c r="C263" s="158"/>
      <c r="D263" s="155"/>
      <c r="E263" s="155"/>
      <c r="F263" s="155"/>
      <c r="G263" s="155"/>
      <c r="H263" s="155"/>
      <c r="I263" s="164"/>
      <c r="K263" s="164"/>
      <c r="L263" s="165"/>
    </row>
    <row r="264" s="55" customFormat="1" ht="29" customHeight="1" spans="2:12">
      <c r="B264" s="151"/>
      <c r="C264" s="158"/>
      <c r="D264" s="155"/>
      <c r="E264" s="155"/>
      <c r="F264" s="155"/>
      <c r="G264" s="155"/>
      <c r="H264" s="155"/>
      <c r="I264" s="164"/>
      <c r="K264" s="164"/>
      <c r="L264" s="165"/>
    </row>
    <row r="265" s="55" customFormat="1" ht="29" customHeight="1" spans="2:12">
      <c r="B265" s="151"/>
      <c r="C265" s="158"/>
      <c r="D265" s="155"/>
      <c r="E265" s="155"/>
      <c r="F265" s="155"/>
      <c r="G265" s="155"/>
      <c r="H265" s="155"/>
      <c r="I265" s="164"/>
      <c r="K265" s="164"/>
      <c r="L265" s="165"/>
    </row>
    <row r="266" s="55" customFormat="1" ht="29" customHeight="1" spans="2:12">
      <c r="B266" s="151"/>
      <c r="C266" s="158"/>
      <c r="D266" s="155"/>
      <c r="E266" s="155"/>
      <c r="F266" s="155"/>
      <c r="G266" s="155"/>
      <c r="H266" s="155"/>
      <c r="I266" s="164"/>
      <c r="K266" s="164"/>
      <c r="L266" s="165"/>
    </row>
    <row r="267" s="55" customFormat="1" ht="29" customHeight="1" spans="2:12">
      <c r="B267" s="151"/>
      <c r="C267" s="158"/>
      <c r="D267" s="155"/>
      <c r="E267" s="155"/>
      <c r="F267" s="155"/>
      <c r="G267" s="155"/>
      <c r="H267" s="155"/>
      <c r="I267" s="164"/>
      <c r="K267" s="164"/>
      <c r="L267" s="165"/>
    </row>
    <row r="268" s="55" customFormat="1" ht="29" customHeight="1" spans="2:12">
      <c r="B268" s="151"/>
      <c r="C268" s="167"/>
      <c r="D268" s="155"/>
      <c r="E268" s="155"/>
      <c r="F268" s="155"/>
      <c r="G268" s="155"/>
      <c r="H268" s="155"/>
      <c r="I268" s="164"/>
      <c r="K268" s="164"/>
      <c r="L268" s="165"/>
    </row>
    <row r="269" s="55" customFormat="1" ht="29" customHeight="1" spans="2:12">
      <c r="B269" s="151"/>
      <c r="C269" s="158"/>
      <c r="D269" s="155"/>
      <c r="E269" s="155"/>
      <c r="F269" s="155"/>
      <c r="G269" s="155"/>
      <c r="H269" s="155"/>
      <c r="I269" s="164"/>
      <c r="K269" s="164"/>
      <c r="L269" s="165"/>
    </row>
    <row r="270" s="55" customFormat="1" ht="29" customHeight="1" spans="2:12">
      <c r="B270" s="151"/>
      <c r="C270" s="161"/>
      <c r="D270" s="155"/>
      <c r="E270" s="155"/>
      <c r="F270" s="155"/>
      <c r="G270" s="155"/>
      <c r="H270" s="155"/>
      <c r="I270" s="164"/>
      <c r="K270" s="164"/>
      <c r="L270" s="165"/>
    </row>
    <row r="271" s="55" customFormat="1" ht="29" customHeight="1" spans="2:12">
      <c r="B271" s="151"/>
      <c r="C271" s="167"/>
      <c r="D271" s="155"/>
      <c r="E271" s="155"/>
      <c r="F271" s="155"/>
      <c r="G271" s="155"/>
      <c r="H271" s="155"/>
      <c r="I271" s="164"/>
      <c r="K271" s="164"/>
      <c r="L271" s="165"/>
    </row>
    <row r="272" s="55" customFormat="1" ht="29" customHeight="1" spans="2:12">
      <c r="B272" s="151"/>
      <c r="C272" s="158"/>
      <c r="D272" s="155"/>
      <c r="E272" s="155"/>
      <c r="F272" s="155"/>
      <c r="G272" s="155"/>
      <c r="H272" s="155"/>
      <c r="I272" s="164"/>
      <c r="K272" s="164"/>
      <c r="L272" s="165"/>
    </row>
    <row r="273" s="55" customFormat="1" ht="29" customHeight="1" spans="2:12">
      <c r="B273" s="151"/>
      <c r="C273" s="158"/>
      <c r="D273" s="155"/>
      <c r="E273" s="155"/>
      <c r="F273" s="155"/>
      <c r="G273" s="155"/>
      <c r="H273" s="155"/>
      <c r="I273" s="164"/>
      <c r="K273" s="164"/>
      <c r="L273" s="165"/>
    </row>
    <row r="274" s="55" customFormat="1" ht="29" customHeight="1" spans="2:12">
      <c r="B274" s="151"/>
      <c r="C274" s="158"/>
      <c r="D274" s="155"/>
      <c r="E274" s="155"/>
      <c r="F274" s="155"/>
      <c r="G274" s="155"/>
      <c r="H274" s="155"/>
      <c r="I274" s="164"/>
      <c r="K274" s="164"/>
      <c r="L274" s="165"/>
    </row>
    <row r="275" s="55" customFormat="1" ht="29" customHeight="1" spans="2:12">
      <c r="B275" s="151"/>
      <c r="C275" s="158"/>
      <c r="D275" s="155"/>
      <c r="E275" s="155"/>
      <c r="F275" s="155"/>
      <c r="G275" s="155"/>
      <c r="H275" s="155"/>
      <c r="I275" s="164"/>
      <c r="K275" s="164"/>
      <c r="L275" s="165"/>
    </row>
    <row r="276" s="55" customFormat="1" ht="29" customHeight="1" spans="2:12">
      <c r="B276" s="151"/>
      <c r="C276" s="158"/>
      <c r="D276" s="155"/>
      <c r="E276" s="155"/>
      <c r="F276" s="155"/>
      <c r="G276" s="155"/>
      <c r="H276" s="155"/>
      <c r="I276" s="164"/>
      <c r="K276" s="164"/>
      <c r="L276" s="165"/>
    </row>
    <row r="277" s="55" customFormat="1" ht="29" customHeight="1" spans="2:12">
      <c r="B277" s="151"/>
      <c r="C277" s="158"/>
      <c r="D277" s="155"/>
      <c r="E277" s="155"/>
      <c r="F277" s="155"/>
      <c r="G277" s="155"/>
      <c r="H277" s="155"/>
      <c r="I277" s="164"/>
      <c r="K277" s="164"/>
      <c r="L277" s="165"/>
    </row>
    <row r="278" s="55" customFormat="1" ht="29" customHeight="1" spans="2:12">
      <c r="B278" s="151"/>
      <c r="C278" s="161"/>
      <c r="D278" s="155"/>
      <c r="E278" s="155"/>
      <c r="F278" s="155"/>
      <c r="G278" s="155"/>
      <c r="H278" s="155"/>
      <c r="I278" s="164"/>
      <c r="K278" s="164"/>
      <c r="L278" s="165"/>
    </row>
    <row r="279" s="55" customFormat="1" ht="29" customHeight="1" spans="2:12">
      <c r="B279" s="151"/>
      <c r="C279" s="158"/>
      <c r="D279" s="155"/>
      <c r="E279" s="155"/>
      <c r="F279" s="155"/>
      <c r="G279" s="155"/>
      <c r="H279" s="155"/>
      <c r="I279" s="164"/>
      <c r="K279" s="164"/>
      <c r="L279" s="165"/>
    </row>
    <row r="280" s="55" customFormat="1" ht="29" customHeight="1" spans="2:12">
      <c r="B280" s="151"/>
      <c r="C280" s="161"/>
      <c r="D280" s="155"/>
      <c r="E280" s="155"/>
      <c r="F280" s="155"/>
      <c r="G280" s="155"/>
      <c r="H280" s="155"/>
      <c r="I280" s="164"/>
      <c r="K280" s="164"/>
      <c r="L280" s="165"/>
    </row>
    <row r="281" s="55" customFormat="1" ht="29" customHeight="1" spans="2:12">
      <c r="B281" s="151"/>
      <c r="C281" s="158"/>
      <c r="D281" s="155"/>
      <c r="E281" s="155"/>
      <c r="F281" s="155"/>
      <c r="G281" s="155"/>
      <c r="H281" s="155"/>
      <c r="I281" s="164"/>
      <c r="K281" s="164"/>
      <c r="L281" s="165"/>
    </row>
    <row r="282" s="55" customFormat="1" ht="29" customHeight="1" spans="2:12">
      <c r="B282" s="151"/>
      <c r="C282" s="158"/>
      <c r="D282" s="155"/>
      <c r="E282" s="155"/>
      <c r="F282" s="155"/>
      <c r="G282" s="155"/>
      <c r="H282" s="155"/>
      <c r="I282" s="164"/>
      <c r="K282" s="164"/>
      <c r="L282" s="165"/>
    </row>
    <row r="283" s="55" customFormat="1" ht="29" customHeight="1" spans="2:12">
      <c r="B283" s="151"/>
      <c r="C283" s="158"/>
      <c r="D283" s="155"/>
      <c r="E283" s="155"/>
      <c r="F283" s="155"/>
      <c r="G283" s="155"/>
      <c r="H283" s="155"/>
      <c r="I283" s="164"/>
      <c r="K283" s="164"/>
      <c r="L283" s="165"/>
    </row>
    <row r="284" s="55" customFormat="1" ht="29" customHeight="1" spans="2:12">
      <c r="B284" s="151"/>
      <c r="C284" s="158"/>
      <c r="D284" s="155"/>
      <c r="E284" s="155"/>
      <c r="F284" s="155"/>
      <c r="G284" s="155"/>
      <c r="H284" s="155"/>
      <c r="I284" s="164"/>
      <c r="K284" s="164"/>
      <c r="L284" s="165"/>
    </row>
    <row r="285" s="55" customFormat="1" ht="29" customHeight="1" spans="2:12">
      <c r="B285" s="151"/>
      <c r="C285" s="161"/>
      <c r="D285" s="155"/>
      <c r="E285" s="155"/>
      <c r="F285" s="155"/>
      <c r="G285" s="155"/>
      <c r="H285" s="155"/>
      <c r="I285" s="164"/>
      <c r="K285" s="164"/>
      <c r="L285" s="165"/>
    </row>
    <row r="286" s="55" customFormat="1" ht="29" customHeight="1" spans="2:12">
      <c r="B286" s="151"/>
      <c r="C286" s="158"/>
      <c r="D286" s="155"/>
      <c r="E286" s="155"/>
      <c r="F286" s="155"/>
      <c r="G286" s="155"/>
      <c r="H286" s="155"/>
      <c r="I286" s="164"/>
      <c r="K286" s="164"/>
      <c r="L286" s="165"/>
    </row>
    <row r="287" s="55" customFormat="1" ht="29" customHeight="1" spans="2:12">
      <c r="B287" s="170"/>
      <c r="C287" s="158"/>
      <c r="D287" s="171"/>
      <c r="E287" s="171"/>
      <c r="F287" s="171"/>
      <c r="G287" s="171"/>
      <c r="H287" s="171"/>
      <c r="I287" s="164"/>
      <c r="K287" s="164"/>
      <c r="L287" s="165"/>
    </row>
    <row r="288" s="55" customFormat="1" ht="29" customHeight="1" spans="2:12">
      <c r="B288" s="151"/>
      <c r="C288" s="158"/>
      <c r="D288" s="155"/>
      <c r="E288" s="155"/>
      <c r="F288" s="155"/>
      <c r="G288" s="155"/>
      <c r="H288" s="155"/>
      <c r="I288" s="164"/>
      <c r="K288" s="164"/>
      <c r="L288" s="165"/>
    </row>
    <row r="289" s="55" customFormat="1" ht="29" customHeight="1" spans="2:12">
      <c r="B289" s="151"/>
      <c r="C289" s="158"/>
      <c r="D289" s="155"/>
      <c r="E289" s="155"/>
      <c r="F289" s="155"/>
      <c r="G289" s="155"/>
      <c r="H289" s="155"/>
      <c r="I289" s="164"/>
      <c r="K289" s="164"/>
      <c r="L289" s="165"/>
    </row>
    <row r="290" s="55" customFormat="1" ht="29" customHeight="1" spans="2:12">
      <c r="B290" s="151"/>
      <c r="C290" s="158"/>
      <c r="D290" s="155"/>
      <c r="E290" s="155"/>
      <c r="F290" s="155"/>
      <c r="G290" s="155"/>
      <c r="H290" s="155"/>
      <c r="I290" s="164"/>
      <c r="K290" s="164"/>
      <c r="L290" s="165"/>
    </row>
    <row r="291" s="55" customFormat="1" ht="29" customHeight="1" spans="2:12">
      <c r="B291" s="151"/>
      <c r="C291" s="158"/>
      <c r="D291" s="155"/>
      <c r="E291" s="155"/>
      <c r="F291" s="155"/>
      <c r="G291" s="155"/>
      <c r="H291" s="155"/>
      <c r="I291" s="164"/>
      <c r="K291" s="164"/>
      <c r="L291" s="165"/>
    </row>
    <row r="292" s="55" customFormat="1" ht="29" customHeight="1" spans="2:12">
      <c r="B292" s="151"/>
      <c r="C292" s="158"/>
      <c r="D292" s="155"/>
      <c r="E292" s="155"/>
      <c r="F292" s="155"/>
      <c r="G292" s="155"/>
      <c r="H292" s="155"/>
      <c r="I292" s="164"/>
      <c r="K292" s="164"/>
      <c r="L292" s="165"/>
    </row>
    <row r="293" s="55" customFormat="1" ht="29" customHeight="1" spans="2:12">
      <c r="B293" s="151"/>
      <c r="C293" s="158"/>
      <c r="D293" s="155"/>
      <c r="E293" s="155"/>
      <c r="F293" s="155"/>
      <c r="G293" s="155"/>
      <c r="H293" s="155"/>
      <c r="I293" s="164"/>
      <c r="K293" s="164"/>
      <c r="L293" s="165"/>
    </row>
    <row r="294" s="55" customFormat="1" ht="29" customHeight="1" spans="2:12">
      <c r="B294" s="151"/>
      <c r="C294" s="158"/>
      <c r="D294" s="155"/>
      <c r="E294" s="155"/>
      <c r="F294" s="155"/>
      <c r="G294" s="155"/>
      <c r="H294" s="155"/>
      <c r="I294" s="164"/>
      <c r="K294" s="164"/>
      <c r="L294" s="165"/>
    </row>
    <row r="295" s="55" customFormat="1" ht="29" customHeight="1" spans="2:12">
      <c r="B295" s="151"/>
      <c r="C295" s="158"/>
      <c r="D295" s="155"/>
      <c r="E295" s="155"/>
      <c r="F295" s="155"/>
      <c r="G295" s="155"/>
      <c r="H295" s="155"/>
      <c r="I295" s="164"/>
      <c r="K295" s="164"/>
      <c r="L295" s="165"/>
    </row>
    <row r="296" s="55" customFormat="1" ht="29" customHeight="1" spans="2:12">
      <c r="B296" s="151"/>
      <c r="C296" s="158"/>
      <c r="D296" s="155"/>
      <c r="E296" s="155"/>
      <c r="F296" s="155"/>
      <c r="G296" s="155"/>
      <c r="H296" s="155"/>
      <c r="I296" s="164"/>
      <c r="K296" s="164"/>
      <c r="L296" s="165"/>
    </row>
    <row r="297" s="55" customFormat="1" ht="29" customHeight="1" spans="2:12">
      <c r="B297" s="151"/>
      <c r="C297" s="152"/>
      <c r="D297" s="155"/>
      <c r="E297" s="155"/>
      <c r="F297" s="155"/>
      <c r="G297" s="155"/>
      <c r="H297" s="155"/>
      <c r="I297" s="164"/>
      <c r="K297" s="164"/>
      <c r="L297" s="165"/>
    </row>
    <row r="298" s="55" customFormat="1" ht="29" customHeight="1" spans="2:12">
      <c r="B298" s="151"/>
      <c r="C298" s="158"/>
      <c r="D298" s="155"/>
      <c r="E298" s="155"/>
      <c r="F298" s="155"/>
      <c r="G298" s="155"/>
      <c r="H298" s="155"/>
      <c r="I298" s="164"/>
      <c r="K298" s="164"/>
      <c r="L298" s="165"/>
    </row>
    <row r="299" s="55" customFormat="1" ht="29" customHeight="1" spans="2:12">
      <c r="B299" s="151"/>
      <c r="C299" s="158"/>
      <c r="D299" s="155"/>
      <c r="E299" s="155"/>
      <c r="F299" s="155"/>
      <c r="G299" s="155"/>
      <c r="H299" s="155"/>
      <c r="I299" s="164"/>
      <c r="K299" s="164"/>
      <c r="L299" s="165"/>
    </row>
    <row r="300" s="55" customFormat="1" ht="29" customHeight="1" spans="2:12">
      <c r="B300" s="151"/>
      <c r="C300" s="158"/>
      <c r="D300" s="155"/>
      <c r="E300" s="155"/>
      <c r="F300" s="155"/>
      <c r="G300" s="155"/>
      <c r="H300" s="155"/>
      <c r="I300" s="164"/>
      <c r="K300" s="164"/>
      <c r="L300" s="165"/>
    </row>
    <row r="301" s="55" customFormat="1" ht="29" customHeight="1" spans="2:12">
      <c r="B301" s="151"/>
      <c r="C301" s="158"/>
      <c r="D301" s="155"/>
      <c r="E301" s="155"/>
      <c r="F301" s="155"/>
      <c r="G301" s="155"/>
      <c r="H301" s="155"/>
      <c r="I301" s="164"/>
      <c r="K301" s="164"/>
      <c r="L301" s="165"/>
    </row>
    <row r="302" s="55" customFormat="1" ht="29" customHeight="1" spans="2:12">
      <c r="B302" s="151"/>
      <c r="C302" s="158"/>
      <c r="D302" s="155"/>
      <c r="E302" s="155"/>
      <c r="F302" s="155"/>
      <c r="G302" s="155"/>
      <c r="H302" s="155"/>
      <c r="I302" s="164"/>
      <c r="K302" s="164"/>
      <c r="L302" s="165"/>
    </row>
    <row r="303" s="55" customFormat="1" ht="29" customHeight="1" spans="2:12">
      <c r="B303" s="151"/>
      <c r="C303" s="158"/>
      <c r="D303" s="155"/>
      <c r="E303" s="155"/>
      <c r="F303" s="155"/>
      <c r="G303" s="155"/>
      <c r="H303" s="155"/>
      <c r="I303" s="164"/>
      <c r="K303" s="164"/>
      <c r="L303" s="165"/>
    </row>
    <row r="304" s="55" customFormat="1" ht="29" customHeight="1" spans="2:12">
      <c r="B304" s="151"/>
      <c r="C304" s="161"/>
      <c r="D304" s="155"/>
      <c r="E304" s="155"/>
      <c r="F304" s="155"/>
      <c r="G304" s="155"/>
      <c r="H304" s="155"/>
      <c r="I304" s="164"/>
      <c r="K304" s="164"/>
      <c r="L304" s="165"/>
    </row>
    <row r="305" s="55" customFormat="1" ht="29" customHeight="1" spans="2:12">
      <c r="B305" s="151"/>
      <c r="C305" s="158"/>
      <c r="D305" s="155"/>
      <c r="E305" s="155"/>
      <c r="F305" s="155"/>
      <c r="G305" s="155"/>
      <c r="H305" s="155"/>
      <c r="I305" s="164"/>
      <c r="K305" s="164"/>
      <c r="L305" s="165"/>
    </row>
    <row r="306" s="55" customFormat="1" ht="29" customHeight="1" spans="2:12">
      <c r="B306" s="151"/>
      <c r="C306" s="158"/>
      <c r="D306" s="155"/>
      <c r="E306" s="155"/>
      <c r="F306" s="155"/>
      <c r="G306" s="155"/>
      <c r="H306" s="155"/>
      <c r="I306" s="164"/>
      <c r="K306" s="164"/>
      <c r="L306" s="165"/>
    </row>
    <row r="307" s="55" customFormat="1" ht="29" customHeight="1" spans="2:12">
      <c r="B307" s="151"/>
      <c r="C307" s="158"/>
      <c r="D307" s="155"/>
      <c r="E307" s="155"/>
      <c r="F307" s="155"/>
      <c r="G307" s="155"/>
      <c r="H307" s="155"/>
      <c r="I307" s="164"/>
      <c r="K307" s="164"/>
      <c r="L307" s="165"/>
    </row>
    <row r="308" s="55" customFormat="1" ht="29" customHeight="1" spans="2:12">
      <c r="B308" s="151"/>
      <c r="C308" s="158"/>
      <c r="D308" s="155"/>
      <c r="E308" s="155"/>
      <c r="F308" s="155"/>
      <c r="G308" s="155"/>
      <c r="H308" s="155"/>
      <c r="I308" s="164"/>
      <c r="K308" s="164"/>
      <c r="L308" s="174"/>
    </row>
    <row r="309" s="55" customFormat="1" ht="29" customHeight="1" spans="2:12">
      <c r="B309" s="151"/>
      <c r="C309" s="158"/>
      <c r="D309" s="155"/>
      <c r="E309" s="155"/>
      <c r="F309" s="155"/>
      <c r="G309" s="155"/>
      <c r="H309" s="155"/>
      <c r="I309" s="164"/>
      <c r="K309" s="164"/>
      <c r="L309" s="165"/>
    </row>
    <row r="310" s="55" customFormat="1" ht="29" customHeight="1" spans="2:12">
      <c r="B310" s="151"/>
      <c r="C310" s="158"/>
      <c r="D310" s="155"/>
      <c r="E310" s="155"/>
      <c r="F310" s="155"/>
      <c r="G310" s="155"/>
      <c r="H310" s="155"/>
      <c r="I310" s="164"/>
      <c r="K310" s="164"/>
      <c r="L310" s="165"/>
    </row>
    <row r="311" s="55" customFormat="1" ht="29" customHeight="1" spans="2:12">
      <c r="B311" s="151"/>
      <c r="C311" s="158"/>
      <c r="D311" s="155"/>
      <c r="E311" s="155"/>
      <c r="F311" s="155"/>
      <c r="G311" s="155"/>
      <c r="H311" s="155"/>
      <c r="I311" s="164"/>
      <c r="K311" s="164"/>
      <c r="L311" s="165"/>
    </row>
    <row r="312" s="55" customFormat="1" ht="29" customHeight="1" spans="2:12">
      <c r="B312" s="151"/>
      <c r="C312" s="158"/>
      <c r="D312" s="155"/>
      <c r="E312" s="155"/>
      <c r="F312" s="155"/>
      <c r="G312" s="155"/>
      <c r="H312" s="155"/>
      <c r="I312" s="164"/>
      <c r="K312" s="164"/>
      <c r="L312" s="165"/>
    </row>
    <row r="313" s="55" customFormat="1" ht="29" customHeight="1" spans="2:12">
      <c r="B313" s="151"/>
      <c r="C313" s="158"/>
      <c r="D313" s="155"/>
      <c r="E313" s="155"/>
      <c r="F313" s="155"/>
      <c r="G313" s="155"/>
      <c r="H313" s="155"/>
      <c r="I313" s="164"/>
      <c r="K313" s="164"/>
      <c r="L313" s="165"/>
    </row>
    <row r="314" s="55" customFormat="1" ht="29" customHeight="1" spans="2:12">
      <c r="B314" s="151"/>
      <c r="C314" s="158"/>
      <c r="D314" s="155"/>
      <c r="E314" s="155"/>
      <c r="F314" s="155"/>
      <c r="G314" s="155"/>
      <c r="H314" s="155"/>
      <c r="I314" s="164"/>
      <c r="K314" s="164"/>
      <c r="L314" s="165"/>
    </row>
    <row r="315" s="55" customFormat="1" ht="29" customHeight="1" spans="2:12">
      <c r="B315" s="151"/>
      <c r="C315" s="158"/>
      <c r="D315" s="155"/>
      <c r="E315" s="155"/>
      <c r="F315" s="155"/>
      <c r="G315" s="155"/>
      <c r="H315" s="155"/>
      <c r="I315" s="164"/>
      <c r="K315" s="164"/>
      <c r="L315" s="165"/>
    </row>
    <row r="316" s="55" customFormat="1" ht="29" customHeight="1" spans="2:12">
      <c r="B316" s="151"/>
      <c r="C316" s="167"/>
      <c r="D316" s="155"/>
      <c r="E316" s="155"/>
      <c r="F316" s="155"/>
      <c r="G316" s="155"/>
      <c r="H316" s="155"/>
      <c r="I316" s="164"/>
      <c r="K316" s="164"/>
      <c r="L316" s="174"/>
    </row>
    <row r="317" s="55" customFormat="1" ht="29" customHeight="1" spans="2:12">
      <c r="B317" s="151"/>
      <c r="C317" s="158"/>
      <c r="D317" s="155"/>
      <c r="E317" s="155"/>
      <c r="F317" s="155"/>
      <c r="G317" s="155"/>
      <c r="H317" s="155"/>
      <c r="I317" s="164"/>
      <c r="K317" s="164"/>
      <c r="L317" s="165"/>
    </row>
    <row r="318" s="55" customFormat="1" ht="29" customHeight="1" spans="2:12">
      <c r="B318" s="151"/>
      <c r="C318" s="158"/>
      <c r="D318" s="155"/>
      <c r="E318" s="155"/>
      <c r="F318" s="155"/>
      <c r="G318" s="155"/>
      <c r="H318" s="155"/>
      <c r="I318" s="164"/>
      <c r="K318" s="164"/>
      <c r="L318" s="165"/>
    </row>
    <row r="319" s="55" customFormat="1" ht="29" customHeight="1" spans="2:12">
      <c r="B319" s="151"/>
      <c r="C319" s="158"/>
      <c r="D319" s="155"/>
      <c r="E319" s="155"/>
      <c r="F319" s="155"/>
      <c r="G319" s="155"/>
      <c r="H319" s="155"/>
      <c r="I319" s="164"/>
      <c r="K319" s="164"/>
      <c r="L319" s="165"/>
    </row>
    <row r="320" s="55" customFormat="1" ht="29" customHeight="1" spans="2:12">
      <c r="B320" s="151"/>
      <c r="C320" s="158"/>
      <c r="D320" s="155"/>
      <c r="E320" s="155"/>
      <c r="F320" s="155"/>
      <c r="G320" s="155"/>
      <c r="H320" s="155"/>
      <c r="I320" s="164"/>
      <c r="K320" s="164"/>
      <c r="L320" s="165"/>
    </row>
    <row r="321" s="55" customFormat="1" ht="29" customHeight="1" spans="2:12">
      <c r="B321" s="151"/>
      <c r="C321" s="158"/>
      <c r="D321" s="155"/>
      <c r="E321" s="155"/>
      <c r="F321" s="155"/>
      <c r="G321" s="155"/>
      <c r="H321" s="155"/>
      <c r="I321" s="164"/>
      <c r="K321" s="164"/>
      <c r="L321" s="165"/>
    </row>
    <row r="322" s="55" customFormat="1" ht="29" customHeight="1" spans="2:12">
      <c r="B322" s="151"/>
      <c r="C322" s="158"/>
      <c r="D322" s="155"/>
      <c r="E322" s="155"/>
      <c r="F322" s="155"/>
      <c r="G322" s="155"/>
      <c r="H322" s="155"/>
      <c r="I322" s="164"/>
      <c r="K322" s="164"/>
      <c r="L322" s="165"/>
    </row>
    <row r="323" s="55" customFormat="1" ht="29" customHeight="1" spans="2:12">
      <c r="B323" s="151"/>
      <c r="C323" s="158"/>
      <c r="D323" s="155"/>
      <c r="E323" s="155"/>
      <c r="F323" s="155"/>
      <c r="G323" s="155"/>
      <c r="H323" s="155"/>
      <c r="I323" s="164"/>
      <c r="K323" s="164"/>
      <c r="L323" s="165"/>
    </row>
    <row r="324" s="55" customFormat="1" ht="29" customHeight="1" spans="2:12">
      <c r="B324" s="151"/>
      <c r="C324" s="158"/>
      <c r="D324" s="155"/>
      <c r="E324" s="155"/>
      <c r="F324" s="155"/>
      <c r="G324" s="155"/>
      <c r="H324" s="155"/>
      <c r="I324" s="164"/>
      <c r="K324" s="164"/>
      <c r="L324" s="165"/>
    </row>
    <row r="325" s="55" customFormat="1" ht="29" customHeight="1" spans="2:12">
      <c r="B325" s="151"/>
      <c r="C325" s="158"/>
      <c r="D325" s="155"/>
      <c r="E325" s="155"/>
      <c r="F325" s="155"/>
      <c r="G325" s="155"/>
      <c r="H325" s="155"/>
      <c r="I325" s="164"/>
      <c r="K325" s="164"/>
      <c r="L325" s="165"/>
    </row>
    <row r="326" s="55" customFormat="1" ht="29" customHeight="1" spans="2:12">
      <c r="B326" s="151"/>
      <c r="C326" s="158"/>
      <c r="D326" s="155"/>
      <c r="E326" s="155"/>
      <c r="F326" s="155"/>
      <c r="G326" s="155"/>
      <c r="H326" s="155"/>
      <c r="I326" s="164"/>
      <c r="K326" s="164"/>
      <c r="L326" s="165"/>
    </row>
    <row r="327" s="55" customFormat="1" ht="29" customHeight="1" spans="2:12">
      <c r="B327" s="151"/>
      <c r="C327" s="158"/>
      <c r="D327" s="155"/>
      <c r="E327" s="155"/>
      <c r="F327" s="155"/>
      <c r="G327" s="155"/>
      <c r="H327" s="155"/>
      <c r="I327" s="164"/>
      <c r="K327" s="164"/>
      <c r="L327" s="165"/>
    </row>
    <row r="328" s="55" customFormat="1" ht="29" customHeight="1" spans="2:12">
      <c r="B328" s="151"/>
      <c r="C328" s="158"/>
      <c r="D328" s="155"/>
      <c r="E328" s="155"/>
      <c r="F328" s="155"/>
      <c r="G328" s="155"/>
      <c r="H328" s="155"/>
      <c r="I328" s="164"/>
      <c r="K328" s="164"/>
      <c r="L328" s="165"/>
    </row>
    <row r="329" s="55" customFormat="1" ht="29" customHeight="1" spans="2:12">
      <c r="B329" s="151"/>
      <c r="C329" s="158"/>
      <c r="D329" s="155"/>
      <c r="E329" s="155"/>
      <c r="F329" s="155"/>
      <c r="G329" s="155"/>
      <c r="H329" s="155"/>
      <c r="I329" s="164"/>
      <c r="K329" s="164"/>
      <c r="L329" s="165"/>
    </row>
    <row r="330" s="55" customFormat="1" ht="29" customHeight="1" spans="2:12">
      <c r="B330" s="151"/>
      <c r="C330" s="158"/>
      <c r="D330" s="155"/>
      <c r="E330" s="155"/>
      <c r="F330" s="155"/>
      <c r="G330" s="155"/>
      <c r="H330" s="155"/>
      <c r="I330" s="164"/>
      <c r="K330" s="164"/>
      <c r="L330" s="165"/>
    </row>
    <row r="331" s="55" customFormat="1" ht="29" customHeight="1" spans="2:12">
      <c r="B331" s="151"/>
      <c r="C331" s="158"/>
      <c r="D331" s="155"/>
      <c r="E331" s="155"/>
      <c r="F331" s="155"/>
      <c r="G331" s="155"/>
      <c r="H331" s="155"/>
      <c r="I331" s="164"/>
      <c r="K331" s="164"/>
      <c r="L331" s="165"/>
    </row>
    <row r="332" s="55" customFormat="1" ht="29" customHeight="1" spans="2:12">
      <c r="B332" s="151"/>
      <c r="C332" s="158"/>
      <c r="D332" s="155"/>
      <c r="E332" s="155"/>
      <c r="F332" s="155"/>
      <c r="G332" s="155"/>
      <c r="H332" s="155"/>
      <c r="I332" s="164"/>
      <c r="K332" s="164"/>
      <c r="L332" s="165"/>
    </row>
    <row r="333" s="55" customFormat="1" ht="29" customHeight="1" spans="2:12">
      <c r="B333" s="151"/>
      <c r="C333" s="158"/>
      <c r="D333" s="155"/>
      <c r="E333" s="155"/>
      <c r="F333" s="155"/>
      <c r="G333" s="155"/>
      <c r="H333" s="155"/>
      <c r="I333" s="164"/>
      <c r="K333" s="164"/>
      <c r="L333" s="165"/>
    </row>
    <row r="334" s="55" customFormat="1" ht="29" customHeight="1" spans="2:12">
      <c r="B334" s="151"/>
      <c r="C334" s="158"/>
      <c r="D334" s="155"/>
      <c r="E334" s="155"/>
      <c r="F334" s="155"/>
      <c r="G334" s="155"/>
      <c r="H334" s="155"/>
      <c r="I334" s="164"/>
      <c r="K334" s="164"/>
      <c r="L334" s="165"/>
    </row>
    <row r="335" s="55" customFormat="1" ht="29" customHeight="1" spans="2:12">
      <c r="B335" s="151"/>
      <c r="C335" s="158"/>
      <c r="D335" s="155"/>
      <c r="E335" s="155"/>
      <c r="F335" s="155"/>
      <c r="G335" s="155"/>
      <c r="H335" s="155"/>
      <c r="I335" s="164"/>
      <c r="K335" s="164"/>
      <c r="L335" s="165"/>
    </row>
    <row r="336" s="55" customFormat="1" ht="29" customHeight="1" spans="2:12">
      <c r="B336" s="151"/>
      <c r="C336" s="158"/>
      <c r="D336" s="155"/>
      <c r="E336" s="155"/>
      <c r="F336" s="155"/>
      <c r="G336" s="155"/>
      <c r="H336" s="155"/>
      <c r="I336" s="164"/>
      <c r="K336" s="164"/>
      <c r="L336" s="165"/>
    </row>
    <row r="337" s="55" customFormat="1" ht="29" customHeight="1" spans="2:12">
      <c r="B337" s="151"/>
      <c r="C337" s="158"/>
      <c r="D337" s="155"/>
      <c r="E337" s="155"/>
      <c r="F337" s="155"/>
      <c r="G337" s="155"/>
      <c r="H337" s="155"/>
      <c r="I337" s="164"/>
      <c r="K337" s="164"/>
      <c r="L337" s="165"/>
    </row>
    <row r="338" s="55" customFormat="1" ht="29" customHeight="1" spans="2:12">
      <c r="B338" s="151"/>
      <c r="C338" s="158"/>
      <c r="D338" s="155"/>
      <c r="E338" s="155"/>
      <c r="F338" s="155"/>
      <c r="G338" s="155"/>
      <c r="H338" s="155"/>
      <c r="I338" s="164"/>
      <c r="K338" s="164"/>
      <c r="L338" s="165"/>
    </row>
    <row r="339" s="55" customFormat="1" ht="29" customHeight="1" spans="2:12">
      <c r="B339" s="151"/>
      <c r="C339" s="158"/>
      <c r="D339" s="155"/>
      <c r="E339" s="155"/>
      <c r="F339" s="155"/>
      <c r="G339" s="155"/>
      <c r="H339" s="155"/>
      <c r="I339" s="164"/>
      <c r="K339" s="164"/>
      <c r="L339" s="165"/>
    </row>
    <row r="340" s="55" customFormat="1" ht="29" customHeight="1" spans="2:12">
      <c r="B340" s="151"/>
      <c r="C340" s="158"/>
      <c r="D340" s="155"/>
      <c r="E340" s="155"/>
      <c r="F340" s="155"/>
      <c r="G340" s="155"/>
      <c r="H340" s="155"/>
      <c r="I340" s="164"/>
      <c r="K340" s="164"/>
      <c r="L340" s="165"/>
    </row>
    <row r="341" s="55" customFormat="1" ht="29" customHeight="1" spans="2:12">
      <c r="B341" s="151"/>
      <c r="C341" s="158"/>
      <c r="D341" s="155"/>
      <c r="E341" s="155"/>
      <c r="F341" s="155"/>
      <c r="G341" s="155"/>
      <c r="H341" s="155"/>
      <c r="I341" s="164"/>
      <c r="K341" s="164"/>
      <c r="L341" s="165"/>
    </row>
    <row r="342" s="55" customFormat="1" ht="29" customHeight="1" spans="2:12">
      <c r="B342" s="151"/>
      <c r="C342" s="158"/>
      <c r="D342" s="155"/>
      <c r="E342" s="155"/>
      <c r="F342" s="155"/>
      <c r="G342" s="155"/>
      <c r="H342" s="155"/>
      <c r="I342" s="164"/>
      <c r="K342" s="164"/>
      <c r="L342" s="165"/>
    </row>
    <row r="343" s="55" customFormat="1" ht="29" customHeight="1" spans="2:12">
      <c r="B343" s="151"/>
      <c r="C343" s="152"/>
      <c r="D343" s="155"/>
      <c r="E343" s="155"/>
      <c r="F343" s="155"/>
      <c r="G343" s="155"/>
      <c r="H343" s="155"/>
      <c r="I343" s="164"/>
      <c r="K343" s="164"/>
      <c r="L343" s="174"/>
    </row>
    <row r="344" s="55" customFormat="1" ht="29" customHeight="1" spans="2:12">
      <c r="B344" s="151"/>
      <c r="C344" s="158"/>
      <c r="D344" s="155"/>
      <c r="E344" s="155"/>
      <c r="F344" s="155"/>
      <c r="G344" s="155"/>
      <c r="H344" s="155"/>
      <c r="I344" s="164"/>
      <c r="K344" s="164"/>
      <c r="L344" s="165"/>
    </row>
    <row r="345" s="55" customFormat="1" ht="29" customHeight="1" spans="2:12">
      <c r="B345" s="151"/>
      <c r="C345" s="158"/>
      <c r="D345" s="155"/>
      <c r="E345" s="155"/>
      <c r="F345" s="155"/>
      <c r="G345" s="155"/>
      <c r="H345" s="155"/>
      <c r="I345" s="164"/>
      <c r="K345" s="164"/>
      <c r="L345" s="165"/>
    </row>
    <row r="346" s="55" customFormat="1" ht="29" customHeight="1" spans="2:12">
      <c r="B346" s="151"/>
      <c r="C346" s="158"/>
      <c r="D346" s="155"/>
      <c r="E346" s="155"/>
      <c r="F346" s="155"/>
      <c r="G346" s="155"/>
      <c r="H346" s="155"/>
      <c r="I346" s="164"/>
      <c r="K346" s="164"/>
      <c r="L346" s="165"/>
    </row>
    <row r="347" s="55" customFormat="1" ht="29" customHeight="1" spans="2:12">
      <c r="B347" s="151"/>
      <c r="C347" s="158"/>
      <c r="D347" s="155"/>
      <c r="E347" s="155"/>
      <c r="F347" s="155"/>
      <c r="G347" s="155"/>
      <c r="H347" s="155"/>
      <c r="I347" s="164"/>
      <c r="K347" s="164"/>
      <c r="L347" s="165"/>
    </row>
    <row r="348" s="55" customFormat="1" ht="29" customHeight="1" spans="2:12">
      <c r="B348" s="151"/>
      <c r="C348" s="158"/>
      <c r="D348" s="155"/>
      <c r="E348" s="155"/>
      <c r="F348" s="155"/>
      <c r="G348" s="155"/>
      <c r="H348" s="155"/>
      <c r="I348" s="164"/>
      <c r="K348" s="164"/>
      <c r="L348" s="165"/>
    </row>
    <row r="349" s="55" customFormat="1" ht="29" customHeight="1" spans="2:12">
      <c r="B349" s="151"/>
      <c r="C349" s="158"/>
      <c r="D349" s="155"/>
      <c r="E349" s="155"/>
      <c r="F349" s="155"/>
      <c r="G349" s="155"/>
      <c r="H349" s="155"/>
      <c r="I349" s="164"/>
      <c r="K349" s="164"/>
      <c r="L349" s="165"/>
    </row>
    <row r="350" s="55" customFormat="1" ht="29" customHeight="1" spans="2:12">
      <c r="B350" s="151"/>
      <c r="C350" s="158"/>
      <c r="D350" s="155"/>
      <c r="E350" s="155"/>
      <c r="F350" s="155"/>
      <c r="G350" s="155"/>
      <c r="H350" s="155"/>
      <c r="I350" s="164"/>
      <c r="K350" s="164"/>
      <c r="L350" s="165"/>
    </row>
    <row r="351" s="55" customFormat="1" ht="29" customHeight="1" spans="2:12">
      <c r="B351" s="151"/>
      <c r="C351" s="158"/>
      <c r="D351" s="155"/>
      <c r="E351" s="155"/>
      <c r="F351" s="155"/>
      <c r="G351" s="155"/>
      <c r="H351" s="155"/>
      <c r="I351" s="164"/>
      <c r="K351" s="164"/>
      <c r="L351" s="165"/>
    </row>
    <row r="352" s="55" customFormat="1" ht="29" customHeight="1" spans="2:12">
      <c r="B352" s="151"/>
      <c r="C352" s="158"/>
      <c r="D352" s="155"/>
      <c r="E352" s="155"/>
      <c r="F352" s="155"/>
      <c r="G352" s="155"/>
      <c r="H352" s="155"/>
      <c r="I352" s="164"/>
      <c r="K352" s="164"/>
      <c r="L352" s="165"/>
    </row>
    <row r="353" s="55" customFormat="1" ht="29" customHeight="1" spans="2:12">
      <c r="B353" s="151"/>
      <c r="C353" s="152"/>
      <c r="D353" s="155"/>
      <c r="E353" s="155"/>
      <c r="F353" s="155"/>
      <c r="G353" s="155"/>
      <c r="H353" s="155"/>
      <c r="I353" s="164"/>
      <c r="K353" s="164"/>
      <c r="L353" s="165"/>
    </row>
    <row r="354" s="55" customFormat="1" ht="29" customHeight="1" spans="2:12">
      <c r="B354" s="151"/>
      <c r="C354" s="158"/>
      <c r="D354" s="155"/>
      <c r="E354" s="155"/>
      <c r="F354" s="155"/>
      <c r="G354" s="155"/>
      <c r="H354" s="155"/>
      <c r="I354" s="164"/>
      <c r="K354" s="164"/>
      <c r="L354" s="165"/>
    </row>
    <row r="355" s="55" customFormat="1" ht="29" customHeight="1" spans="2:12">
      <c r="B355" s="60"/>
      <c r="C355" s="175"/>
      <c r="D355" s="155"/>
      <c r="E355" s="155"/>
      <c r="F355" s="155"/>
      <c r="G355" s="155"/>
      <c r="H355" s="155"/>
      <c r="I355" s="164"/>
      <c r="K355" s="164"/>
      <c r="L355" s="165"/>
    </row>
    <row r="356" s="55" customFormat="1" ht="29" customHeight="1" spans="2:12">
      <c r="B356" s="151"/>
      <c r="C356" s="158"/>
      <c r="D356" s="155"/>
      <c r="E356" s="155"/>
      <c r="F356" s="155"/>
      <c r="G356" s="155"/>
      <c r="H356" s="155"/>
      <c r="I356" s="164"/>
      <c r="K356" s="164"/>
      <c r="L356" s="165"/>
    </row>
    <row r="357" s="55" customFormat="1" ht="29" customHeight="1" spans="2:12">
      <c r="B357" s="151"/>
      <c r="C357" s="158"/>
      <c r="D357" s="155"/>
      <c r="E357" s="155"/>
      <c r="F357" s="155"/>
      <c r="G357" s="155"/>
      <c r="H357" s="155"/>
      <c r="I357" s="164"/>
      <c r="K357" s="164"/>
      <c r="L357" s="165"/>
    </row>
    <row r="358" s="55" customFormat="1" ht="29" customHeight="1" spans="2:12">
      <c r="B358" s="151"/>
      <c r="C358" s="158"/>
      <c r="D358" s="155"/>
      <c r="E358" s="155"/>
      <c r="F358" s="155"/>
      <c r="G358" s="155"/>
      <c r="H358" s="155"/>
      <c r="I358" s="164"/>
      <c r="K358" s="164"/>
      <c r="L358" s="165"/>
    </row>
    <row r="359" s="55" customFormat="1" ht="29" customHeight="1" spans="2:12">
      <c r="B359" s="151"/>
      <c r="C359" s="158"/>
      <c r="D359" s="155"/>
      <c r="E359" s="155"/>
      <c r="F359" s="155"/>
      <c r="G359" s="155"/>
      <c r="H359" s="155"/>
      <c r="I359" s="164"/>
      <c r="K359" s="164"/>
      <c r="L359" s="165"/>
    </row>
    <row r="360" s="55" customFormat="1" ht="29" customHeight="1" spans="2:12">
      <c r="B360" s="151"/>
      <c r="C360" s="158"/>
      <c r="D360" s="155"/>
      <c r="E360" s="155"/>
      <c r="F360" s="155"/>
      <c r="G360" s="155"/>
      <c r="H360" s="155"/>
      <c r="I360" s="164"/>
      <c r="K360" s="164"/>
      <c r="L360" s="165"/>
    </row>
    <row r="361" s="55" customFormat="1" ht="29" customHeight="1" spans="2:12">
      <c r="B361" s="151"/>
      <c r="C361" s="158"/>
      <c r="D361" s="155"/>
      <c r="E361" s="155"/>
      <c r="F361" s="155"/>
      <c r="G361" s="155"/>
      <c r="H361" s="155"/>
      <c r="I361" s="164"/>
      <c r="K361" s="164"/>
      <c r="L361" s="165"/>
    </row>
    <row r="362" s="55" customFormat="1" ht="29" customHeight="1" spans="2:12">
      <c r="B362" s="151"/>
      <c r="C362" s="158"/>
      <c r="D362" s="155"/>
      <c r="E362" s="155"/>
      <c r="F362" s="155"/>
      <c r="G362" s="155"/>
      <c r="H362" s="155"/>
      <c r="I362" s="164"/>
      <c r="K362" s="164"/>
      <c r="L362" s="165"/>
    </row>
    <row r="363" s="55" customFormat="1" ht="59" customHeight="1" spans="2:12">
      <c r="B363" s="151"/>
      <c r="C363" s="158"/>
      <c r="D363" s="155"/>
      <c r="E363" s="155"/>
      <c r="F363" s="155"/>
      <c r="G363" s="155"/>
      <c r="H363" s="155"/>
      <c r="I363" s="164"/>
      <c r="K363" s="164"/>
      <c r="L363" s="165"/>
    </row>
    <row r="364" s="55" customFormat="1" ht="29" customHeight="1" spans="2:12">
      <c r="B364" s="151"/>
      <c r="C364" s="158"/>
      <c r="D364" s="155"/>
      <c r="E364" s="155"/>
      <c r="F364" s="155"/>
      <c r="G364" s="155"/>
      <c r="H364" s="155"/>
      <c r="I364" s="164"/>
      <c r="K364" s="164"/>
      <c r="L364" s="165"/>
    </row>
    <row r="365" s="55" customFormat="1" ht="69" customHeight="1" spans="2:12">
      <c r="B365" s="151"/>
      <c r="C365" s="158"/>
      <c r="D365" s="155"/>
      <c r="E365" s="155"/>
      <c r="F365" s="155"/>
      <c r="G365" s="155"/>
      <c r="H365" s="155"/>
      <c r="I365" s="164"/>
      <c r="K365" s="164"/>
      <c r="L365" s="177"/>
    </row>
    <row r="366" s="55" customFormat="1" ht="29" customHeight="1" spans="2:12">
      <c r="B366" s="151"/>
      <c r="C366" s="158"/>
      <c r="D366" s="155"/>
      <c r="E366" s="155"/>
      <c r="F366" s="155"/>
      <c r="G366" s="155"/>
      <c r="H366" s="155"/>
      <c r="I366" s="164"/>
      <c r="K366" s="164"/>
      <c r="L366" s="165"/>
    </row>
    <row r="367" s="55" customFormat="1" ht="29" customHeight="1" spans="2:12">
      <c r="B367" s="151"/>
      <c r="C367" s="158"/>
      <c r="D367" s="155"/>
      <c r="E367" s="155"/>
      <c r="F367" s="155"/>
      <c r="G367" s="155"/>
      <c r="H367" s="155"/>
      <c r="I367" s="164"/>
      <c r="K367" s="164"/>
      <c r="L367" s="165"/>
    </row>
    <row r="368" s="55" customFormat="1" ht="29" customHeight="1" spans="2:12">
      <c r="B368" s="151"/>
      <c r="C368" s="158"/>
      <c r="D368" s="155"/>
      <c r="E368" s="155"/>
      <c r="F368" s="155"/>
      <c r="G368" s="155"/>
      <c r="H368" s="155"/>
      <c r="I368" s="164"/>
      <c r="K368" s="164"/>
      <c r="L368" s="165"/>
    </row>
    <row r="369" s="55" customFormat="1" ht="29" customHeight="1" spans="2:12">
      <c r="B369" s="151"/>
      <c r="C369" s="158"/>
      <c r="D369" s="155"/>
      <c r="E369" s="155"/>
      <c r="F369" s="155"/>
      <c r="G369" s="155"/>
      <c r="H369" s="155"/>
      <c r="I369" s="164"/>
      <c r="K369" s="164"/>
      <c r="L369" s="165"/>
    </row>
    <row r="370" s="55" customFormat="1" ht="29" customHeight="1" spans="2:12">
      <c r="B370" s="151"/>
      <c r="C370" s="158"/>
      <c r="D370" s="155"/>
      <c r="E370" s="155"/>
      <c r="F370" s="155"/>
      <c r="G370" s="155"/>
      <c r="H370" s="155"/>
      <c r="I370" s="164"/>
      <c r="K370" s="164"/>
      <c r="L370" s="165"/>
    </row>
    <row r="371" s="55" customFormat="1" ht="29" customHeight="1" spans="2:12">
      <c r="B371" s="151"/>
      <c r="C371" s="158"/>
      <c r="D371" s="155"/>
      <c r="E371" s="155"/>
      <c r="F371" s="155"/>
      <c r="G371" s="155"/>
      <c r="H371" s="155"/>
      <c r="I371" s="164"/>
      <c r="K371" s="164"/>
      <c r="L371" s="165"/>
    </row>
    <row r="372" s="55" customFormat="1" ht="29" customHeight="1" spans="2:12">
      <c r="B372" s="151"/>
      <c r="C372" s="158"/>
      <c r="D372" s="155"/>
      <c r="E372" s="155"/>
      <c r="F372" s="155"/>
      <c r="G372" s="155"/>
      <c r="H372" s="155"/>
      <c r="I372" s="164"/>
      <c r="K372" s="164"/>
      <c r="L372" s="165"/>
    </row>
    <row r="373" s="55" customFormat="1" ht="29" customHeight="1" spans="2:12">
      <c r="B373" s="151"/>
      <c r="C373" s="158"/>
      <c r="D373" s="155"/>
      <c r="E373" s="155"/>
      <c r="F373" s="155"/>
      <c r="G373" s="155"/>
      <c r="H373" s="155"/>
      <c r="I373" s="164"/>
      <c r="K373" s="164"/>
      <c r="L373" s="165"/>
    </row>
    <row r="374" s="55" customFormat="1" ht="29" customHeight="1" spans="2:12">
      <c r="B374" s="151"/>
      <c r="C374" s="158"/>
      <c r="D374" s="155"/>
      <c r="E374" s="155"/>
      <c r="F374" s="155"/>
      <c r="G374" s="155"/>
      <c r="H374" s="155"/>
      <c r="I374" s="164"/>
      <c r="K374" s="164"/>
      <c r="L374" s="165"/>
    </row>
    <row r="375" s="55" customFormat="1" ht="29" customHeight="1" spans="2:12">
      <c r="B375" s="151"/>
      <c r="C375" s="158"/>
      <c r="D375" s="155"/>
      <c r="E375" s="155"/>
      <c r="F375" s="155"/>
      <c r="G375" s="155"/>
      <c r="H375" s="155"/>
      <c r="I375" s="164"/>
      <c r="K375" s="164"/>
      <c r="L375" s="165"/>
    </row>
    <row r="376" s="55" customFormat="1" ht="29" customHeight="1" spans="2:12">
      <c r="B376" s="151"/>
      <c r="C376" s="158"/>
      <c r="D376" s="155"/>
      <c r="E376" s="155"/>
      <c r="F376" s="155"/>
      <c r="G376" s="155"/>
      <c r="H376" s="155"/>
      <c r="I376" s="164"/>
      <c r="K376" s="164"/>
      <c r="L376" s="165"/>
    </row>
    <row r="377" s="55" customFormat="1" ht="29" customHeight="1" spans="2:12">
      <c r="B377" s="151"/>
      <c r="C377" s="158"/>
      <c r="D377" s="155"/>
      <c r="E377" s="155"/>
      <c r="F377" s="155"/>
      <c r="G377" s="155"/>
      <c r="H377" s="155"/>
      <c r="I377" s="164"/>
      <c r="K377" s="164"/>
      <c r="L377" s="165"/>
    </row>
    <row r="378" s="55" customFormat="1" ht="29" customHeight="1" spans="2:12">
      <c r="B378" s="151"/>
      <c r="C378" s="158"/>
      <c r="D378" s="155"/>
      <c r="E378" s="155"/>
      <c r="F378" s="155"/>
      <c r="G378" s="155"/>
      <c r="H378" s="155"/>
      <c r="I378" s="164"/>
      <c r="K378" s="164"/>
      <c r="L378" s="165"/>
    </row>
    <row r="379" s="55" customFormat="1" ht="29" customHeight="1" spans="2:12">
      <c r="B379" s="151"/>
      <c r="C379" s="158"/>
      <c r="D379" s="155"/>
      <c r="E379" s="155"/>
      <c r="F379" s="155"/>
      <c r="G379" s="155"/>
      <c r="H379" s="155"/>
      <c r="I379" s="164"/>
      <c r="K379" s="164"/>
      <c r="L379" s="165"/>
    </row>
    <row r="380" s="55" customFormat="1" ht="29" customHeight="1" spans="2:12">
      <c r="B380" s="151"/>
      <c r="C380" s="158"/>
      <c r="D380" s="155"/>
      <c r="E380" s="155"/>
      <c r="F380" s="155"/>
      <c r="G380" s="155"/>
      <c r="H380" s="155"/>
      <c r="I380" s="164"/>
      <c r="K380" s="164"/>
      <c r="L380" s="165"/>
    </row>
    <row r="381" s="55" customFormat="1" ht="29" customHeight="1" spans="2:12">
      <c r="B381" s="151"/>
      <c r="C381" s="158"/>
      <c r="D381" s="155"/>
      <c r="E381" s="155"/>
      <c r="F381" s="155"/>
      <c r="G381" s="155"/>
      <c r="H381" s="155"/>
      <c r="I381" s="164"/>
      <c r="K381" s="164"/>
      <c r="L381" s="165"/>
    </row>
    <row r="382" s="55" customFormat="1" ht="29" customHeight="1" spans="2:12">
      <c r="B382" s="151"/>
      <c r="C382" s="158"/>
      <c r="D382" s="155"/>
      <c r="E382" s="155"/>
      <c r="F382" s="155"/>
      <c r="G382" s="155"/>
      <c r="H382" s="155"/>
      <c r="I382" s="164"/>
      <c r="K382" s="164"/>
      <c r="L382" s="165"/>
    </row>
    <row r="383" s="55" customFormat="1" ht="29" customHeight="1" spans="2:12">
      <c r="B383" s="151"/>
      <c r="C383" s="158"/>
      <c r="D383" s="155"/>
      <c r="E383" s="155"/>
      <c r="F383" s="155"/>
      <c r="G383" s="155"/>
      <c r="H383" s="155"/>
      <c r="I383" s="164"/>
      <c r="K383" s="164"/>
      <c r="L383" s="165"/>
    </row>
    <row r="384" s="55" customFormat="1" ht="29" customHeight="1" spans="2:12">
      <c r="B384" s="151"/>
      <c r="C384" s="158"/>
      <c r="D384" s="155"/>
      <c r="E384" s="155"/>
      <c r="F384" s="155"/>
      <c r="G384" s="155"/>
      <c r="H384" s="155"/>
      <c r="I384" s="164"/>
      <c r="K384" s="164"/>
      <c r="L384" s="165"/>
    </row>
    <row r="385" s="55" customFormat="1" ht="29" customHeight="1" spans="2:12">
      <c r="B385" s="151"/>
      <c r="C385" s="158"/>
      <c r="D385" s="155"/>
      <c r="E385" s="155"/>
      <c r="F385" s="155"/>
      <c r="G385" s="155"/>
      <c r="H385" s="155"/>
      <c r="I385" s="164"/>
      <c r="K385" s="164"/>
      <c r="L385" s="165"/>
    </row>
    <row r="386" s="55" customFormat="1" ht="29" customHeight="1" spans="2:12">
      <c r="B386" s="151"/>
      <c r="C386" s="158"/>
      <c r="D386" s="155"/>
      <c r="E386" s="155"/>
      <c r="F386" s="155"/>
      <c r="G386" s="155"/>
      <c r="H386" s="155"/>
      <c r="I386" s="164"/>
      <c r="K386" s="164"/>
      <c r="L386" s="165"/>
    </row>
    <row r="387" s="55" customFormat="1" ht="29" customHeight="1" spans="2:12">
      <c r="B387" s="151"/>
      <c r="C387" s="61"/>
      <c r="D387" s="155"/>
      <c r="E387" s="155"/>
      <c r="F387" s="155"/>
      <c r="G387" s="155"/>
      <c r="H387" s="155"/>
      <c r="I387" s="164"/>
      <c r="K387" s="164"/>
      <c r="L387" s="165"/>
    </row>
    <row r="388" s="55" customFormat="1" ht="29" customHeight="1" spans="2:12">
      <c r="B388" s="151"/>
      <c r="C388" s="158"/>
      <c r="D388" s="155"/>
      <c r="E388" s="155"/>
      <c r="F388" s="155"/>
      <c r="G388" s="155"/>
      <c r="H388" s="155"/>
      <c r="I388" s="164"/>
      <c r="K388" s="164"/>
      <c r="L388" s="165"/>
    </row>
    <row r="389" s="55" customFormat="1" ht="29" customHeight="1" spans="2:12">
      <c r="B389" s="151"/>
      <c r="C389" s="158"/>
      <c r="D389" s="155"/>
      <c r="E389" s="155"/>
      <c r="F389" s="155"/>
      <c r="G389" s="155"/>
      <c r="H389" s="155"/>
      <c r="I389" s="164"/>
      <c r="K389" s="164"/>
      <c r="L389" s="165"/>
    </row>
    <row r="390" s="55" customFormat="1" ht="79" customHeight="1" spans="2:12">
      <c r="B390" s="151"/>
      <c r="C390" s="158"/>
      <c r="D390" s="155"/>
      <c r="E390" s="155"/>
      <c r="F390" s="155"/>
      <c r="G390" s="155"/>
      <c r="H390" s="155"/>
      <c r="I390" s="164"/>
      <c r="K390" s="164"/>
      <c r="L390" s="165"/>
    </row>
    <row r="391" s="55" customFormat="1" ht="29" customHeight="1" spans="2:12">
      <c r="B391" s="151"/>
      <c r="C391" s="61"/>
      <c r="D391" s="155"/>
      <c r="E391" s="155"/>
      <c r="F391" s="155"/>
      <c r="G391" s="155"/>
      <c r="H391" s="155"/>
      <c r="I391" s="164"/>
      <c r="K391" s="164"/>
      <c r="L391" s="165"/>
    </row>
    <row r="392" s="55" customFormat="1" ht="29" customHeight="1" spans="2:12">
      <c r="B392" s="151"/>
      <c r="C392" s="158"/>
      <c r="D392" s="155"/>
      <c r="E392" s="155"/>
      <c r="F392" s="155"/>
      <c r="G392" s="155"/>
      <c r="H392" s="155"/>
      <c r="I392" s="164"/>
      <c r="K392" s="164"/>
      <c r="L392" s="165"/>
    </row>
    <row r="393" s="55" customFormat="1" ht="29" customHeight="1" spans="2:12">
      <c r="B393" s="151"/>
      <c r="C393" s="152"/>
      <c r="D393" s="155"/>
      <c r="E393" s="155"/>
      <c r="F393" s="155"/>
      <c r="G393" s="155"/>
      <c r="H393" s="155"/>
      <c r="I393" s="164"/>
      <c r="K393" s="164"/>
      <c r="L393" s="165"/>
    </row>
    <row r="394" s="55" customFormat="1" ht="29" customHeight="1" spans="2:12">
      <c r="B394" s="151"/>
      <c r="C394" s="152"/>
      <c r="D394" s="155"/>
      <c r="E394" s="155"/>
      <c r="F394" s="155"/>
      <c r="G394" s="155"/>
      <c r="H394" s="155"/>
      <c r="I394" s="164"/>
      <c r="K394" s="164"/>
      <c r="L394" s="165"/>
    </row>
    <row r="395" s="55" customFormat="1" ht="29" customHeight="1" spans="2:12">
      <c r="B395" s="151"/>
      <c r="C395" s="158"/>
      <c r="D395" s="155"/>
      <c r="E395" s="155"/>
      <c r="F395" s="155"/>
      <c r="G395" s="155"/>
      <c r="H395" s="155"/>
      <c r="I395" s="164"/>
      <c r="K395" s="164"/>
      <c r="L395" s="165"/>
    </row>
    <row r="396" s="55" customFormat="1" ht="29" customHeight="1" spans="2:12">
      <c r="B396" s="151"/>
      <c r="C396" s="152"/>
      <c r="D396" s="155"/>
      <c r="E396" s="155"/>
      <c r="F396" s="155"/>
      <c r="G396" s="155"/>
      <c r="H396" s="155"/>
      <c r="I396" s="164"/>
      <c r="K396" s="164"/>
      <c r="L396" s="165"/>
    </row>
    <row r="397" s="55" customFormat="1" ht="29" customHeight="1" spans="2:12">
      <c r="B397" s="151"/>
      <c r="C397" s="152"/>
      <c r="D397" s="155"/>
      <c r="E397" s="155"/>
      <c r="F397" s="155"/>
      <c r="G397" s="155"/>
      <c r="H397" s="155"/>
      <c r="I397" s="164"/>
      <c r="K397" s="164"/>
      <c r="L397" s="165"/>
    </row>
    <row r="398" s="55" customFormat="1" ht="29" customHeight="1" spans="2:12">
      <c r="B398" s="151"/>
      <c r="C398" s="158"/>
      <c r="D398" s="155"/>
      <c r="E398" s="155"/>
      <c r="F398" s="155"/>
      <c r="G398" s="155"/>
      <c r="H398" s="155"/>
      <c r="I398" s="164"/>
      <c r="K398" s="164"/>
      <c r="L398" s="165"/>
    </row>
    <row r="399" s="55" customFormat="1" ht="29" customHeight="1" spans="2:12">
      <c r="B399" s="151"/>
      <c r="C399" s="158"/>
      <c r="D399" s="155"/>
      <c r="E399" s="155"/>
      <c r="F399" s="155"/>
      <c r="G399" s="155"/>
      <c r="H399" s="155"/>
      <c r="I399" s="164"/>
      <c r="K399" s="164"/>
      <c r="L399" s="165"/>
    </row>
    <row r="400" s="55" customFormat="1" ht="29" customHeight="1" spans="2:12">
      <c r="B400" s="151"/>
      <c r="C400" s="152"/>
      <c r="D400" s="155"/>
      <c r="E400" s="155"/>
      <c r="F400" s="155"/>
      <c r="G400" s="155"/>
      <c r="H400" s="155"/>
      <c r="I400" s="164"/>
      <c r="K400" s="164"/>
      <c r="L400" s="165"/>
    </row>
    <row r="401" s="55" customFormat="1" ht="29" customHeight="1" spans="2:12">
      <c r="B401" s="151"/>
      <c r="C401" s="152"/>
      <c r="D401" s="155"/>
      <c r="E401" s="155"/>
      <c r="F401" s="155"/>
      <c r="G401" s="155"/>
      <c r="H401" s="155"/>
      <c r="I401" s="164"/>
      <c r="K401" s="164"/>
      <c r="L401" s="165"/>
    </row>
    <row r="402" s="55" customFormat="1" ht="29" customHeight="1" spans="2:12">
      <c r="B402" s="151"/>
      <c r="C402" s="152"/>
      <c r="D402" s="155"/>
      <c r="E402" s="155"/>
      <c r="F402" s="155"/>
      <c r="G402" s="155"/>
      <c r="H402" s="155"/>
      <c r="I402" s="164"/>
      <c r="K402" s="164"/>
      <c r="L402" s="165"/>
    </row>
    <row r="403" s="55" customFormat="1" ht="29" customHeight="1" spans="2:12">
      <c r="B403" s="151"/>
      <c r="C403" s="158"/>
      <c r="D403" s="155"/>
      <c r="E403" s="155"/>
      <c r="F403" s="155"/>
      <c r="G403" s="155"/>
      <c r="H403" s="155"/>
      <c r="I403" s="164"/>
      <c r="K403" s="164"/>
      <c r="L403" s="165"/>
    </row>
    <row r="404" s="55" customFormat="1" ht="29" customHeight="1" spans="2:12">
      <c r="B404" s="151"/>
      <c r="C404" s="152"/>
      <c r="D404" s="155"/>
      <c r="E404" s="155"/>
      <c r="F404" s="155"/>
      <c r="G404" s="155"/>
      <c r="H404" s="155"/>
      <c r="I404" s="164"/>
      <c r="K404" s="164"/>
      <c r="L404" s="165"/>
    </row>
    <row r="405" s="55" customFormat="1" ht="29" customHeight="1" spans="2:12">
      <c r="B405" s="151"/>
      <c r="C405" s="152"/>
      <c r="D405" s="155"/>
      <c r="E405" s="155"/>
      <c r="F405" s="155"/>
      <c r="G405" s="155"/>
      <c r="H405" s="155"/>
      <c r="I405" s="164"/>
      <c r="K405" s="164"/>
      <c r="L405" s="165"/>
    </row>
    <row r="406" s="55" customFormat="1" ht="29" customHeight="1" spans="2:12">
      <c r="B406" s="151"/>
      <c r="C406" s="158"/>
      <c r="D406" s="155"/>
      <c r="E406" s="155"/>
      <c r="F406" s="155"/>
      <c r="G406" s="155"/>
      <c r="H406" s="155"/>
      <c r="I406" s="164"/>
      <c r="K406" s="164"/>
      <c r="L406" s="165"/>
    </row>
    <row r="407" s="55" customFormat="1" ht="29" customHeight="1" spans="2:12">
      <c r="B407" s="151"/>
      <c r="C407" s="152"/>
      <c r="D407" s="155"/>
      <c r="E407" s="155"/>
      <c r="F407" s="155"/>
      <c r="G407" s="155"/>
      <c r="H407" s="155"/>
      <c r="I407" s="164"/>
      <c r="K407" s="164"/>
      <c r="L407" s="165"/>
    </row>
    <row r="408" s="55" customFormat="1" ht="29" customHeight="1" spans="2:12">
      <c r="B408" s="151"/>
      <c r="C408" s="158"/>
      <c r="D408" s="155"/>
      <c r="E408" s="155"/>
      <c r="F408" s="155"/>
      <c r="G408" s="155"/>
      <c r="H408" s="155"/>
      <c r="I408" s="164"/>
      <c r="K408" s="164"/>
      <c r="L408" s="165"/>
    </row>
    <row r="409" s="55" customFormat="1" ht="29" customHeight="1" spans="2:12">
      <c r="B409" s="151"/>
      <c r="C409" s="152"/>
      <c r="D409" s="155"/>
      <c r="E409" s="155"/>
      <c r="F409" s="155"/>
      <c r="G409" s="155"/>
      <c r="H409" s="155"/>
      <c r="I409" s="164"/>
      <c r="K409" s="164"/>
      <c r="L409" s="165"/>
    </row>
    <row r="410" s="55" customFormat="1" ht="29" customHeight="1" spans="2:12">
      <c r="B410" s="151"/>
      <c r="C410" s="158"/>
      <c r="D410" s="155"/>
      <c r="E410" s="155"/>
      <c r="F410" s="155"/>
      <c r="G410" s="155"/>
      <c r="H410" s="155"/>
      <c r="I410" s="164"/>
      <c r="K410" s="164"/>
      <c r="L410" s="165"/>
    </row>
    <row r="411" s="55" customFormat="1" ht="29" customHeight="1" spans="2:12">
      <c r="B411" s="151"/>
      <c r="C411" s="152"/>
      <c r="D411" s="155"/>
      <c r="E411" s="155"/>
      <c r="F411" s="155"/>
      <c r="G411" s="155"/>
      <c r="H411" s="155"/>
      <c r="I411" s="164"/>
      <c r="K411" s="164"/>
      <c r="L411" s="165"/>
    </row>
    <row r="412" s="55" customFormat="1" ht="29" customHeight="1" spans="2:12">
      <c r="B412" s="151"/>
      <c r="C412" s="158"/>
      <c r="D412" s="155"/>
      <c r="E412" s="155"/>
      <c r="F412" s="155"/>
      <c r="G412" s="155"/>
      <c r="H412" s="155"/>
      <c r="I412" s="164"/>
      <c r="K412" s="164"/>
      <c r="L412" s="165"/>
    </row>
    <row r="413" s="55" customFormat="1" ht="29" customHeight="1" spans="2:12">
      <c r="B413" s="151"/>
      <c r="C413" s="152"/>
      <c r="D413" s="155"/>
      <c r="E413" s="155"/>
      <c r="F413" s="155"/>
      <c r="G413" s="155"/>
      <c r="H413" s="155"/>
      <c r="I413" s="164"/>
      <c r="K413" s="164"/>
      <c r="L413" s="165"/>
    </row>
    <row r="414" s="55" customFormat="1" ht="29" customHeight="1" spans="2:12">
      <c r="B414" s="151"/>
      <c r="C414" s="152"/>
      <c r="D414" s="155"/>
      <c r="E414" s="155"/>
      <c r="F414" s="155"/>
      <c r="G414" s="155"/>
      <c r="H414" s="155"/>
      <c r="I414" s="164"/>
      <c r="K414" s="164"/>
      <c r="L414" s="165"/>
    </row>
    <row r="415" s="55" customFormat="1" ht="29" customHeight="1" spans="2:12">
      <c r="B415" s="151"/>
      <c r="C415" s="158"/>
      <c r="D415" s="155"/>
      <c r="E415" s="155"/>
      <c r="F415" s="155"/>
      <c r="G415" s="155"/>
      <c r="H415" s="155"/>
      <c r="I415" s="164"/>
      <c r="K415" s="164"/>
      <c r="L415" s="165"/>
    </row>
    <row r="416" s="55" customFormat="1" ht="29" customHeight="1" spans="2:12">
      <c r="B416" s="151"/>
      <c r="C416" s="152"/>
      <c r="D416" s="155"/>
      <c r="E416" s="155"/>
      <c r="F416" s="155"/>
      <c r="G416" s="155"/>
      <c r="H416" s="155"/>
      <c r="I416" s="164"/>
      <c r="K416" s="164"/>
      <c r="L416" s="165"/>
    </row>
    <row r="417" s="55" customFormat="1" ht="29" customHeight="1" spans="2:12">
      <c r="B417" s="151"/>
      <c r="C417" s="158"/>
      <c r="D417" s="155"/>
      <c r="E417" s="155"/>
      <c r="F417" s="155"/>
      <c r="G417" s="155"/>
      <c r="H417" s="155"/>
      <c r="I417" s="164"/>
      <c r="K417" s="164"/>
      <c r="L417" s="165"/>
    </row>
    <row r="418" s="55" customFormat="1" ht="29" customHeight="1" spans="2:12">
      <c r="B418" s="151"/>
      <c r="C418" s="158"/>
      <c r="D418" s="155"/>
      <c r="E418" s="155"/>
      <c r="F418" s="155"/>
      <c r="G418" s="155"/>
      <c r="H418" s="155"/>
      <c r="I418" s="164"/>
      <c r="K418" s="164"/>
      <c r="L418" s="165"/>
    </row>
    <row r="419" s="55" customFormat="1" ht="29" customHeight="1" spans="2:12">
      <c r="B419" s="151"/>
      <c r="C419" s="158"/>
      <c r="D419" s="155"/>
      <c r="E419" s="155"/>
      <c r="F419" s="155"/>
      <c r="G419" s="155"/>
      <c r="H419" s="155"/>
      <c r="I419" s="164"/>
      <c r="K419" s="164"/>
      <c r="L419" s="165"/>
    </row>
    <row r="420" s="55" customFormat="1" ht="29" customHeight="1" spans="2:12">
      <c r="B420" s="151"/>
      <c r="C420" s="158"/>
      <c r="D420" s="155"/>
      <c r="E420" s="155"/>
      <c r="F420" s="155"/>
      <c r="G420" s="155"/>
      <c r="H420" s="155"/>
      <c r="I420" s="164"/>
      <c r="K420" s="164"/>
      <c r="L420" s="165"/>
    </row>
    <row r="421" s="55" customFormat="1" ht="29" customHeight="1" spans="2:12">
      <c r="B421" s="151"/>
      <c r="C421" s="158"/>
      <c r="D421" s="155"/>
      <c r="E421" s="155"/>
      <c r="F421" s="155"/>
      <c r="G421" s="155"/>
      <c r="H421" s="155"/>
      <c r="I421" s="164"/>
      <c r="K421" s="164"/>
      <c r="L421" s="165"/>
    </row>
    <row r="422" s="55" customFormat="1" ht="29" customHeight="1" spans="2:12">
      <c r="B422" s="151"/>
      <c r="C422" s="158"/>
      <c r="D422" s="155"/>
      <c r="E422" s="155"/>
      <c r="F422" s="155"/>
      <c r="G422" s="155"/>
      <c r="H422" s="155"/>
      <c r="I422" s="164"/>
      <c r="K422" s="164"/>
      <c r="L422" s="165"/>
    </row>
    <row r="423" s="55" customFormat="1" ht="29" customHeight="1" spans="2:12">
      <c r="B423" s="151"/>
      <c r="C423" s="158"/>
      <c r="D423" s="155"/>
      <c r="E423" s="155"/>
      <c r="F423" s="155"/>
      <c r="G423" s="155"/>
      <c r="H423" s="155"/>
      <c r="I423" s="164"/>
      <c r="K423" s="164"/>
      <c r="L423" s="165"/>
    </row>
    <row r="424" s="55" customFormat="1" ht="29" customHeight="1" spans="2:12">
      <c r="B424" s="151"/>
      <c r="C424" s="178"/>
      <c r="D424" s="155"/>
      <c r="E424" s="155"/>
      <c r="F424" s="155"/>
      <c r="G424" s="155"/>
      <c r="H424" s="155"/>
      <c r="I424" s="164"/>
      <c r="K424" s="164"/>
      <c r="L424" s="165"/>
    </row>
    <row r="425" s="55" customFormat="1" ht="29" customHeight="1" spans="2:12">
      <c r="B425" s="151"/>
      <c r="C425" s="178"/>
      <c r="D425" s="155"/>
      <c r="E425" s="155"/>
      <c r="F425" s="155"/>
      <c r="G425" s="155"/>
      <c r="H425" s="155"/>
      <c r="I425" s="164"/>
      <c r="K425" s="164"/>
      <c r="L425" s="165"/>
    </row>
    <row r="426" s="55" customFormat="1" ht="29" customHeight="1" spans="2:12">
      <c r="B426" s="151"/>
      <c r="C426" s="178"/>
      <c r="D426" s="155"/>
      <c r="E426" s="155"/>
      <c r="F426" s="155"/>
      <c r="G426" s="155"/>
      <c r="H426" s="155"/>
      <c r="I426" s="164"/>
      <c r="K426" s="164"/>
      <c r="L426" s="165"/>
    </row>
    <row r="427" s="55" customFormat="1" ht="29" customHeight="1" spans="2:12">
      <c r="B427" s="151"/>
      <c r="C427" s="178"/>
      <c r="D427" s="155"/>
      <c r="E427" s="155"/>
      <c r="F427" s="155"/>
      <c r="G427" s="155"/>
      <c r="H427" s="155"/>
      <c r="I427" s="164"/>
      <c r="K427" s="164"/>
      <c r="L427" s="165"/>
    </row>
    <row r="428" s="55" customFormat="1" ht="29" customHeight="1" spans="2:12">
      <c r="B428" s="151"/>
      <c r="C428" s="178"/>
      <c r="D428" s="155"/>
      <c r="E428" s="155"/>
      <c r="F428" s="155"/>
      <c r="G428" s="155"/>
      <c r="H428" s="155"/>
      <c r="I428" s="164"/>
      <c r="K428" s="164"/>
      <c r="L428" s="165"/>
    </row>
    <row r="429" s="55" customFormat="1" ht="29" customHeight="1" spans="2:12">
      <c r="B429" s="151"/>
      <c r="C429" s="158"/>
      <c r="D429" s="155"/>
      <c r="E429" s="155"/>
      <c r="F429" s="155"/>
      <c r="G429" s="155"/>
      <c r="H429" s="155"/>
      <c r="I429" s="164"/>
      <c r="K429" s="164"/>
      <c r="L429" s="165"/>
    </row>
    <row r="430" s="55" customFormat="1" ht="29" customHeight="1" spans="2:12">
      <c r="B430" s="151"/>
      <c r="C430" s="158"/>
      <c r="D430" s="155"/>
      <c r="E430" s="155"/>
      <c r="F430" s="155"/>
      <c r="G430" s="155"/>
      <c r="H430" s="155"/>
      <c r="I430" s="164"/>
      <c r="K430" s="164"/>
      <c r="L430" s="165"/>
    </row>
    <row r="431" s="55" customFormat="1" ht="29" customHeight="1" spans="2:12">
      <c r="B431" s="151"/>
      <c r="C431" s="178"/>
      <c r="D431" s="155"/>
      <c r="E431" s="155"/>
      <c r="F431" s="155"/>
      <c r="G431" s="155"/>
      <c r="H431" s="155"/>
      <c r="I431" s="164"/>
      <c r="K431" s="164"/>
      <c r="L431" s="165"/>
    </row>
    <row r="432" s="55" customFormat="1" ht="29" customHeight="1" spans="2:12">
      <c r="B432" s="151"/>
      <c r="C432" s="178"/>
      <c r="D432" s="155"/>
      <c r="E432" s="155"/>
      <c r="F432" s="155"/>
      <c r="G432" s="155"/>
      <c r="H432" s="155"/>
      <c r="I432" s="164"/>
      <c r="K432" s="164"/>
      <c r="L432" s="165"/>
    </row>
    <row r="433" s="55" customFormat="1" ht="60" customHeight="1" spans="2:12">
      <c r="B433" s="151"/>
      <c r="C433" s="178"/>
      <c r="D433" s="155"/>
      <c r="E433" s="155"/>
      <c r="F433" s="155"/>
      <c r="G433" s="155"/>
      <c r="H433" s="155"/>
      <c r="I433" s="164"/>
      <c r="K433" s="164"/>
      <c r="L433" s="165"/>
    </row>
    <row r="434" s="55" customFormat="1" ht="72" customHeight="1" spans="2:12">
      <c r="B434" s="151"/>
      <c r="C434" s="178"/>
      <c r="D434" s="155"/>
      <c r="E434" s="155"/>
      <c r="F434" s="155"/>
      <c r="G434" s="155"/>
      <c r="H434" s="155"/>
      <c r="I434" s="164"/>
      <c r="K434" s="164"/>
      <c r="L434" s="177"/>
    </row>
    <row r="435" s="55" customFormat="1" ht="29" customHeight="1" spans="2:12">
      <c r="B435" s="151"/>
      <c r="C435" s="178"/>
      <c r="D435" s="155"/>
      <c r="E435" s="155"/>
      <c r="F435" s="155"/>
      <c r="G435" s="155"/>
      <c r="H435" s="155"/>
      <c r="I435" s="164"/>
      <c r="K435" s="164"/>
      <c r="L435" s="165"/>
    </row>
    <row r="436" s="55" customFormat="1" ht="29" customHeight="1" spans="2:12">
      <c r="B436" s="151"/>
      <c r="C436" s="178"/>
      <c r="D436" s="155"/>
      <c r="E436" s="155"/>
      <c r="F436" s="155"/>
      <c r="G436" s="155"/>
      <c r="H436" s="155"/>
      <c r="I436" s="164"/>
      <c r="K436" s="164"/>
      <c r="L436" s="165"/>
    </row>
    <row r="437" s="55" customFormat="1" ht="29" customHeight="1" spans="2:12">
      <c r="B437" s="151"/>
      <c r="C437" s="178"/>
      <c r="D437" s="155"/>
      <c r="E437" s="155"/>
      <c r="F437" s="155"/>
      <c r="G437" s="155"/>
      <c r="H437" s="155"/>
      <c r="I437" s="164"/>
      <c r="K437" s="164"/>
      <c r="L437" s="165"/>
    </row>
    <row r="438" s="55" customFormat="1" ht="29" customHeight="1" spans="2:12">
      <c r="B438" s="151"/>
      <c r="C438" s="178"/>
      <c r="D438" s="155"/>
      <c r="E438" s="155"/>
      <c r="F438" s="155"/>
      <c r="G438" s="155"/>
      <c r="H438" s="155"/>
      <c r="I438" s="164"/>
      <c r="K438" s="164"/>
      <c r="L438" s="165"/>
    </row>
    <row r="439" s="55" customFormat="1" ht="29" customHeight="1" spans="2:12">
      <c r="B439" s="151"/>
      <c r="C439" s="178"/>
      <c r="D439" s="155"/>
      <c r="E439" s="155"/>
      <c r="F439" s="155"/>
      <c r="G439" s="155"/>
      <c r="H439" s="155"/>
      <c r="I439" s="164"/>
      <c r="K439" s="164"/>
      <c r="L439" s="165"/>
    </row>
    <row r="440" s="55" customFormat="1" ht="29" customHeight="1" spans="2:12">
      <c r="B440" s="151"/>
      <c r="C440" s="178"/>
      <c r="D440" s="155"/>
      <c r="E440" s="155"/>
      <c r="F440" s="155"/>
      <c r="G440" s="155"/>
      <c r="H440" s="155"/>
      <c r="I440" s="164"/>
      <c r="K440" s="164"/>
      <c r="L440" s="165"/>
    </row>
    <row r="441" s="55" customFormat="1" ht="29" customHeight="1" spans="2:12">
      <c r="B441" s="151"/>
      <c r="C441" s="178"/>
      <c r="D441" s="155"/>
      <c r="E441" s="155"/>
      <c r="F441" s="155"/>
      <c r="G441" s="155"/>
      <c r="H441" s="155"/>
      <c r="I441" s="164"/>
      <c r="K441" s="164"/>
      <c r="L441" s="165"/>
    </row>
    <row r="442" s="55" customFormat="1" ht="29" customHeight="1" spans="2:12">
      <c r="B442" s="151"/>
      <c r="C442" s="178"/>
      <c r="D442" s="155"/>
      <c r="E442" s="155"/>
      <c r="F442" s="155"/>
      <c r="G442" s="155"/>
      <c r="H442" s="155"/>
      <c r="I442" s="164"/>
      <c r="K442" s="164"/>
      <c r="L442" s="165"/>
    </row>
    <row r="443" s="55" customFormat="1" ht="59" customHeight="1" spans="2:12">
      <c r="B443" s="151"/>
      <c r="C443" s="178"/>
      <c r="D443" s="155"/>
      <c r="E443" s="155"/>
      <c r="F443" s="155"/>
      <c r="G443" s="155"/>
      <c r="H443" s="155"/>
      <c r="I443" s="164"/>
      <c r="K443" s="164"/>
      <c r="L443" s="165"/>
    </row>
    <row r="444" s="55" customFormat="1" ht="27" customHeight="1" spans="2:12">
      <c r="B444" s="151"/>
      <c r="C444" s="178"/>
      <c r="D444" s="155"/>
      <c r="E444" s="155"/>
      <c r="F444" s="155"/>
      <c r="G444" s="155"/>
      <c r="H444" s="155"/>
      <c r="I444" s="164"/>
      <c r="K444" s="164"/>
      <c r="L444" s="165"/>
    </row>
    <row r="445" s="55" customFormat="1" ht="27" customHeight="1" spans="2:12">
      <c r="B445" s="151"/>
      <c r="C445" s="178"/>
      <c r="D445" s="155"/>
      <c r="E445" s="155"/>
      <c r="F445" s="155"/>
      <c r="G445" s="155"/>
      <c r="H445" s="155"/>
      <c r="I445" s="164"/>
      <c r="K445" s="164"/>
      <c r="L445" s="165"/>
    </row>
    <row r="446" s="55" customFormat="1" ht="27" customHeight="1" spans="2:12">
      <c r="B446" s="151"/>
      <c r="C446" s="61"/>
      <c r="D446" s="155"/>
      <c r="E446" s="155"/>
      <c r="F446" s="155"/>
      <c r="G446" s="155"/>
      <c r="H446" s="155"/>
      <c r="I446" s="164"/>
      <c r="L446" s="165"/>
    </row>
    <row r="447" s="55" customFormat="1" ht="27" customHeight="1" spans="2:12">
      <c r="B447" s="151"/>
      <c r="C447" s="158"/>
      <c r="D447" s="155"/>
      <c r="E447" s="155"/>
      <c r="F447" s="155"/>
      <c r="G447" s="155"/>
      <c r="H447" s="155"/>
      <c r="I447" s="164"/>
      <c r="J447" s="164"/>
      <c r="K447" s="164"/>
      <c r="L447" s="165"/>
    </row>
    <row r="448" s="55" customFormat="1" ht="27" customHeight="1" spans="2:12">
      <c r="B448" s="151"/>
      <c r="C448" s="158"/>
      <c r="D448" s="155"/>
      <c r="E448" s="155"/>
      <c r="F448" s="155"/>
      <c r="G448" s="155"/>
      <c r="H448" s="155"/>
      <c r="I448" s="164"/>
      <c r="J448" s="164"/>
      <c r="K448" s="164"/>
      <c r="L448" s="165"/>
    </row>
    <row r="449" s="59" customFormat="1" ht="29" customHeight="1" spans="2:12">
      <c r="B449" s="151"/>
      <c r="C449" s="61"/>
      <c r="D449" s="155"/>
      <c r="E449" s="155"/>
      <c r="F449" s="155"/>
      <c r="G449" s="155"/>
      <c r="H449" s="155"/>
      <c r="I449" s="65"/>
      <c r="K449" s="164"/>
      <c r="L449" s="165"/>
    </row>
    <row r="450" s="59" customFormat="1" ht="29" customHeight="1" spans="2:12">
      <c r="B450" s="60"/>
      <c r="C450" s="61"/>
      <c r="D450" s="155"/>
      <c r="E450" s="155"/>
      <c r="F450" s="155"/>
      <c r="G450" s="155"/>
      <c r="H450" s="155"/>
      <c r="I450" s="65"/>
      <c r="K450" s="164"/>
      <c r="L450" s="165"/>
    </row>
    <row r="451" s="59" customFormat="1" ht="56" customHeight="1" spans="1:12">
      <c r="A451" s="55"/>
      <c r="B451" s="151"/>
      <c r="C451" s="180"/>
      <c r="D451" s="155"/>
      <c r="E451" s="155"/>
      <c r="F451" s="155"/>
      <c r="G451" s="155"/>
      <c r="H451" s="155"/>
      <c r="I451" s="65"/>
      <c r="K451" s="164"/>
      <c r="L451" s="165"/>
    </row>
    <row r="452" s="59" customFormat="1" ht="29" customHeight="1" spans="1:12">
      <c r="A452" s="55"/>
      <c r="B452" s="151"/>
      <c r="C452" s="180"/>
      <c r="D452" s="182"/>
      <c r="E452" s="155"/>
      <c r="F452" s="155"/>
      <c r="G452" s="155"/>
      <c r="H452" s="155"/>
      <c r="I452" s="65"/>
      <c r="K452" s="164"/>
      <c r="L452" s="165"/>
    </row>
    <row r="453" s="59" customFormat="1" ht="29" customHeight="1" spans="1:12">
      <c r="A453" s="55"/>
      <c r="B453" s="151"/>
      <c r="C453" s="180"/>
      <c r="D453" s="182"/>
      <c r="E453" s="155"/>
      <c r="F453" s="155"/>
      <c r="G453" s="155"/>
      <c r="H453" s="155"/>
      <c r="I453" s="65"/>
      <c r="K453" s="164"/>
      <c r="L453" s="165"/>
    </row>
    <row r="454" s="59" customFormat="1" ht="47" customHeight="1" spans="1:12">
      <c r="A454" s="55"/>
      <c r="B454" s="151"/>
      <c r="C454" s="180"/>
      <c r="D454" s="155"/>
      <c r="E454" s="155"/>
      <c r="F454" s="155"/>
      <c r="G454" s="155"/>
      <c r="H454" s="155"/>
      <c r="I454" s="65"/>
      <c r="K454" s="164"/>
      <c r="L454" s="165"/>
    </row>
    <row r="455" s="59" customFormat="1" ht="29" customHeight="1" spans="2:12">
      <c r="B455" s="60"/>
      <c r="C455" s="61"/>
      <c r="D455" s="155"/>
      <c r="E455" s="155"/>
      <c r="F455" s="155"/>
      <c r="G455" s="155"/>
      <c r="H455" s="155"/>
      <c r="I455" s="65"/>
      <c r="K455" s="164"/>
      <c r="L455" s="165"/>
    </row>
    <row r="456" s="59" customFormat="1" ht="29" customHeight="1" spans="2:12">
      <c r="B456" s="60"/>
      <c r="C456" s="61"/>
      <c r="D456" s="155"/>
      <c r="E456" s="155"/>
      <c r="F456" s="155"/>
      <c r="G456" s="155"/>
      <c r="H456" s="155"/>
      <c r="I456" s="65"/>
      <c r="K456" s="164"/>
      <c r="L456" s="165"/>
    </row>
    <row r="457" s="59" customFormat="1" ht="29" customHeight="1" spans="2:12">
      <c r="B457" s="60"/>
      <c r="C457" s="61"/>
      <c r="D457" s="155"/>
      <c r="E457" s="155"/>
      <c r="F457" s="155"/>
      <c r="G457" s="155"/>
      <c r="H457" s="155"/>
      <c r="I457" s="65"/>
      <c r="K457" s="164"/>
      <c r="L457" s="165"/>
    </row>
    <row r="458" s="59" customFormat="1" ht="29" customHeight="1" spans="2:12">
      <c r="B458" s="60"/>
      <c r="C458" s="61"/>
      <c r="D458" s="155"/>
      <c r="E458" s="155"/>
      <c r="F458" s="155"/>
      <c r="G458" s="155"/>
      <c r="H458" s="155"/>
      <c r="I458" s="65"/>
      <c r="K458" s="164"/>
      <c r="L458" s="165"/>
    </row>
    <row r="459" s="59" customFormat="1" ht="29" customHeight="1" spans="2:12">
      <c r="B459" s="60"/>
      <c r="C459" s="61"/>
      <c r="D459" s="155"/>
      <c r="E459" s="155"/>
      <c r="F459" s="155"/>
      <c r="G459" s="155"/>
      <c r="H459" s="155"/>
      <c r="I459" s="65"/>
      <c r="K459" s="164"/>
      <c r="L459" s="165"/>
    </row>
    <row r="460" s="59" customFormat="1" ht="29" customHeight="1" spans="2:12">
      <c r="B460" s="60"/>
      <c r="C460" s="61"/>
      <c r="D460" s="155"/>
      <c r="E460" s="155"/>
      <c r="F460" s="155"/>
      <c r="G460" s="155"/>
      <c r="H460" s="155"/>
      <c r="I460" s="65"/>
      <c r="K460" s="164"/>
      <c r="L460" s="165"/>
    </row>
    <row r="461" s="59" customFormat="1" ht="29" customHeight="1" spans="2:12">
      <c r="B461" s="60"/>
      <c r="C461" s="61"/>
      <c r="D461" s="155"/>
      <c r="E461" s="155"/>
      <c r="F461" s="155"/>
      <c r="G461" s="155"/>
      <c r="H461" s="155"/>
      <c r="I461" s="65"/>
      <c r="K461" s="164"/>
      <c r="L461" s="165"/>
    </row>
    <row r="462" s="59" customFormat="1" ht="29" customHeight="1" spans="2:12">
      <c r="B462" s="60"/>
      <c r="C462" s="61"/>
      <c r="D462" s="155"/>
      <c r="E462" s="155"/>
      <c r="F462" s="155"/>
      <c r="G462" s="155"/>
      <c r="H462" s="155"/>
      <c r="I462" s="65"/>
      <c r="K462" s="164"/>
      <c r="L462" s="165"/>
    </row>
    <row r="463" s="59" customFormat="1" ht="29" customHeight="1" spans="2:12">
      <c r="B463" s="60"/>
      <c r="C463" s="61"/>
      <c r="D463" s="155"/>
      <c r="E463" s="155"/>
      <c r="F463" s="155"/>
      <c r="G463" s="155"/>
      <c r="H463" s="155"/>
      <c r="I463" s="65"/>
      <c r="K463" s="164"/>
      <c r="L463" s="165"/>
    </row>
    <row r="464" s="59" customFormat="1" ht="29" customHeight="1" spans="2:12">
      <c r="B464" s="60"/>
      <c r="C464" s="61"/>
      <c r="D464" s="155"/>
      <c r="E464" s="155"/>
      <c r="F464" s="155"/>
      <c r="G464" s="155"/>
      <c r="H464" s="155"/>
      <c r="I464" s="65"/>
      <c r="K464" s="164"/>
      <c r="L464" s="165"/>
    </row>
    <row r="465" s="59" customFormat="1" ht="29" customHeight="1" spans="2:12">
      <c r="B465" s="60"/>
      <c r="C465" s="61"/>
      <c r="D465" s="155"/>
      <c r="E465" s="155"/>
      <c r="F465" s="155"/>
      <c r="G465" s="155"/>
      <c r="H465" s="155"/>
      <c r="I465" s="65"/>
      <c r="K465" s="164"/>
      <c r="L465" s="165"/>
    </row>
    <row r="466" s="59" customFormat="1" ht="29" customHeight="1" spans="2:12">
      <c r="B466" s="60"/>
      <c r="C466" s="61"/>
      <c r="D466" s="155"/>
      <c r="E466" s="155"/>
      <c r="F466" s="155"/>
      <c r="G466" s="155"/>
      <c r="H466" s="155"/>
      <c r="I466" s="65"/>
      <c r="K466" s="164"/>
      <c r="L466" s="165"/>
    </row>
    <row r="467" s="59" customFormat="1" ht="29" customHeight="1" spans="2:12">
      <c r="B467" s="60"/>
      <c r="C467" s="61"/>
      <c r="D467" s="155"/>
      <c r="E467" s="155"/>
      <c r="F467" s="155"/>
      <c r="G467" s="155"/>
      <c r="H467" s="155"/>
      <c r="I467" s="65"/>
      <c r="K467" s="164"/>
      <c r="L467" s="165"/>
    </row>
    <row r="468" s="59" customFormat="1" ht="29" customHeight="1" spans="2:12">
      <c r="B468" s="60"/>
      <c r="C468" s="61"/>
      <c r="D468" s="155"/>
      <c r="E468" s="155"/>
      <c r="F468" s="155"/>
      <c r="G468" s="155"/>
      <c r="H468" s="155"/>
      <c r="I468" s="65"/>
      <c r="K468" s="164"/>
      <c r="L468" s="165"/>
    </row>
    <row r="469" s="59" customFormat="1" ht="29" customHeight="1" spans="2:12">
      <c r="B469" s="60"/>
      <c r="C469" s="61"/>
      <c r="D469" s="155"/>
      <c r="E469" s="155"/>
      <c r="F469" s="155"/>
      <c r="G469" s="155"/>
      <c r="H469" s="155"/>
      <c r="I469" s="65"/>
      <c r="K469" s="164"/>
      <c r="L469" s="165"/>
    </row>
    <row r="470" s="59" customFormat="1" ht="29" customHeight="1" spans="2:12">
      <c r="B470" s="60"/>
      <c r="C470" s="61"/>
      <c r="D470" s="155"/>
      <c r="E470" s="155"/>
      <c r="F470" s="155"/>
      <c r="G470" s="155"/>
      <c r="H470" s="155"/>
      <c r="I470" s="65"/>
      <c r="K470" s="164"/>
      <c r="L470" s="165"/>
    </row>
    <row r="471" s="59" customFormat="1" ht="29" customHeight="1" spans="2:12">
      <c r="B471" s="60"/>
      <c r="C471" s="61"/>
      <c r="D471" s="155"/>
      <c r="E471" s="155"/>
      <c r="F471" s="155"/>
      <c r="G471" s="155"/>
      <c r="H471" s="155"/>
      <c r="I471" s="65"/>
      <c r="K471" s="164"/>
      <c r="L471" s="165"/>
    </row>
    <row r="472" s="59" customFormat="1" ht="29" customHeight="1" spans="2:12">
      <c r="B472" s="60"/>
      <c r="C472" s="61"/>
      <c r="D472" s="155"/>
      <c r="E472" s="155"/>
      <c r="F472" s="155"/>
      <c r="G472" s="155"/>
      <c r="H472" s="155"/>
      <c r="I472" s="65"/>
      <c r="K472" s="164"/>
      <c r="L472" s="165"/>
    </row>
    <row r="473" s="59" customFormat="1" ht="29" customHeight="1" spans="2:12">
      <c r="B473" s="60"/>
      <c r="C473" s="61"/>
      <c r="D473" s="155"/>
      <c r="E473" s="155"/>
      <c r="F473" s="155"/>
      <c r="G473" s="155"/>
      <c r="H473" s="155"/>
      <c r="I473" s="65"/>
      <c r="K473" s="164"/>
      <c r="L473" s="165"/>
    </row>
    <row r="474" s="59" customFormat="1" ht="29" customHeight="1" spans="2:12">
      <c r="B474" s="60"/>
      <c r="C474" s="61"/>
      <c r="D474" s="155"/>
      <c r="E474" s="155"/>
      <c r="F474" s="155"/>
      <c r="G474" s="155"/>
      <c r="H474" s="155"/>
      <c r="I474" s="65"/>
      <c r="K474" s="164"/>
      <c r="L474" s="165"/>
    </row>
    <row r="475" s="59" customFormat="1" ht="29" customHeight="1" spans="2:12">
      <c r="B475" s="60"/>
      <c r="C475" s="61"/>
      <c r="D475" s="155"/>
      <c r="E475" s="155"/>
      <c r="F475" s="155"/>
      <c r="G475" s="155"/>
      <c r="H475" s="155"/>
      <c r="I475" s="65"/>
      <c r="K475" s="164"/>
      <c r="L475" s="165"/>
    </row>
    <row r="476" s="59" customFormat="1" ht="29" customHeight="1" spans="2:12">
      <c r="B476" s="60"/>
      <c r="C476" s="61"/>
      <c r="D476" s="155"/>
      <c r="E476" s="155"/>
      <c r="F476" s="155"/>
      <c r="G476" s="155"/>
      <c r="H476" s="155"/>
      <c r="I476" s="65"/>
      <c r="K476" s="164"/>
      <c r="L476" s="165"/>
    </row>
    <row r="477" s="59" customFormat="1" ht="29" customHeight="1" spans="2:12">
      <c r="B477" s="60"/>
      <c r="C477" s="61"/>
      <c r="D477" s="155"/>
      <c r="E477" s="155"/>
      <c r="F477" s="155"/>
      <c r="G477" s="155"/>
      <c r="H477" s="155"/>
      <c r="I477" s="65"/>
      <c r="K477" s="164"/>
      <c r="L477" s="165"/>
    </row>
    <row r="478" s="59" customFormat="1" ht="29" customHeight="1" spans="2:12">
      <c r="B478" s="60"/>
      <c r="C478" s="61"/>
      <c r="D478" s="155"/>
      <c r="E478" s="155"/>
      <c r="F478" s="155"/>
      <c r="G478" s="155"/>
      <c r="H478" s="155"/>
      <c r="I478" s="65"/>
      <c r="K478" s="164"/>
      <c r="L478" s="165"/>
    </row>
    <row r="479" s="59" customFormat="1" ht="29" customHeight="1" spans="2:12">
      <c r="B479" s="60"/>
      <c r="C479" s="61"/>
      <c r="D479" s="155"/>
      <c r="E479" s="155"/>
      <c r="F479" s="155"/>
      <c r="G479" s="155"/>
      <c r="H479" s="155"/>
      <c r="I479" s="65"/>
      <c r="K479" s="164"/>
      <c r="L479" s="165"/>
    </row>
    <row r="480" s="59" customFormat="1" ht="29" customHeight="1" spans="2:12">
      <c r="B480" s="60"/>
      <c r="C480" s="61"/>
      <c r="D480" s="155"/>
      <c r="E480" s="155"/>
      <c r="F480" s="155"/>
      <c r="G480" s="155"/>
      <c r="H480" s="155"/>
      <c r="I480" s="65"/>
      <c r="K480" s="164"/>
      <c r="L480" s="165"/>
    </row>
    <row r="481" s="59" customFormat="1" ht="29" customHeight="1" spans="2:12">
      <c r="B481" s="60"/>
      <c r="C481" s="61"/>
      <c r="D481" s="155"/>
      <c r="E481" s="155"/>
      <c r="F481" s="155"/>
      <c r="G481" s="155"/>
      <c r="H481" s="155"/>
      <c r="I481" s="65"/>
      <c r="K481" s="164"/>
      <c r="L481" s="165"/>
    </row>
    <row r="482" s="59" customFormat="1" ht="29" customHeight="1" spans="2:12">
      <c r="B482" s="60"/>
      <c r="C482" s="61"/>
      <c r="D482" s="155"/>
      <c r="E482" s="155"/>
      <c r="F482" s="155"/>
      <c r="G482" s="155"/>
      <c r="H482" s="155"/>
      <c r="I482" s="65"/>
      <c r="K482" s="164"/>
      <c r="L482" s="165"/>
    </row>
    <row r="483" s="59" customFormat="1" ht="29" customHeight="1" spans="2:12">
      <c r="B483" s="60"/>
      <c r="C483" s="61"/>
      <c r="D483" s="155"/>
      <c r="E483" s="155"/>
      <c r="F483" s="155"/>
      <c r="G483" s="155"/>
      <c r="H483" s="155"/>
      <c r="I483" s="65"/>
      <c r="K483" s="164"/>
      <c r="L483" s="165"/>
    </row>
    <row r="484" s="59" customFormat="1" ht="29" customHeight="1" spans="2:12">
      <c r="B484" s="60"/>
      <c r="C484" s="61"/>
      <c r="D484" s="155"/>
      <c r="E484" s="155"/>
      <c r="F484" s="155"/>
      <c r="G484" s="155"/>
      <c r="H484" s="155"/>
      <c r="I484" s="65"/>
      <c r="K484" s="164"/>
      <c r="L484" s="165"/>
    </row>
    <row r="485" s="59" customFormat="1" ht="29" customHeight="1" spans="2:12">
      <c r="B485" s="60"/>
      <c r="C485" s="61"/>
      <c r="D485" s="155"/>
      <c r="E485" s="155"/>
      <c r="F485" s="155"/>
      <c r="G485" s="155"/>
      <c r="H485" s="155"/>
      <c r="I485" s="65"/>
      <c r="K485" s="164"/>
      <c r="L485" s="165"/>
    </row>
    <row r="486" s="59" customFormat="1" ht="29" customHeight="1" spans="2:12">
      <c r="B486" s="60"/>
      <c r="C486" s="61"/>
      <c r="D486" s="155"/>
      <c r="E486" s="155"/>
      <c r="F486" s="155"/>
      <c r="G486" s="155"/>
      <c r="H486" s="155"/>
      <c r="I486" s="65"/>
      <c r="K486" s="164"/>
      <c r="L486" s="165"/>
    </row>
    <row r="487" s="59" customFormat="1" ht="29" customHeight="1" spans="2:12">
      <c r="B487" s="60"/>
      <c r="C487" s="61"/>
      <c r="D487" s="155"/>
      <c r="E487" s="155"/>
      <c r="F487" s="155"/>
      <c r="G487" s="155"/>
      <c r="H487" s="155"/>
      <c r="I487" s="65"/>
      <c r="K487" s="164"/>
      <c r="L487" s="165"/>
    </row>
    <row r="488" s="59" customFormat="1" ht="29" customHeight="1" spans="2:12">
      <c r="B488" s="60"/>
      <c r="C488" s="61"/>
      <c r="D488" s="155"/>
      <c r="E488" s="155"/>
      <c r="F488" s="155"/>
      <c r="G488" s="155"/>
      <c r="H488" s="155"/>
      <c r="I488" s="65"/>
      <c r="K488" s="164"/>
      <c r="L488" s="165"/>
    </row>
    <row r="489" s="59" customFormat="1" ht="29" customHeight="1" spans="2:12">
      <c r="B489" s="60"/>
      <c r="C489" s="61"/>
      <c r="D489" s="155"/>
      <c r="E489" s="155"/>
      <c r="F489" s="155"/>
      <c r="G489" s="155"/>
      <c r="H489" s="155"/>
      <c r="I489" s="65"/>
      <c r="K489" s="164"/>
      <c r="L489" s="165"/>
    </row>
    <row r="490" s="59" customFormat="1" ht="29" customHeight="1" spans="2:12">
      <c r="B490" s="60"/>
      <c r="C490" s="61"/>
      <c r="D490" s="155"/>
      <c r="E490" s="155"/>
      <c r="F490" s="155"/>
      <c r="G490" s="155"/>
      <c r="H490" s="155"/>
      <c r="I490" s="65"/>
      <c r="K490" s="164"/>
      <c r="L490" s="165"/>
    </row>
    <row r="491" s="59" customFormat="1" ht="34" customHeight="1" spans="2:12">
      <c r="B491" s="60"/>
      <c r="C491" s="61"/>
      <c r="D491" s="155"/>
      <c r="E491" s="155"/>
      <c r="F491" s="155"/>
      <c r="G491" s="155"/>
      <c r="H491" s="155"/>
      <c r="I491" s="65"/>
      <c r="K491" s="164"/>
      <c r="L491" s="165"/>
    </row>
  </sheetData>
  <autoFilter ref="A4:XEV204">
    <extLst/>
  </autoFilter>
  <mergeCells count="9">
    <mergeCell ref="A1:L1"/>
    <mergeCell ref="A2:L2"/>
    <mergeCell ref="C3:L3"/>
    <mergeCell ref="C451:D451"/>
    <mergeCell ref="C454:D454"/>
    <mergeCell ref="A3:A4"/>
    <mergeCell ref="B3:B4"/>
    <mergeCell ref="B433:B434"/>
    <mergeCell ref="C452:D453"/>
  </mergeCells>
  <pageMargins left="0.314583333333333" right="0.0784722222222222" top="0.984027777777778" bottom="0.472222222222222" header="0.298611111111111" footer="0.298611111111111"/>
  <pageSetup paperSize="9" scale="76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9:F10"/>
  <sheetViews>
    <sheetView workbookViewId="0">
      <selection activeCell="K279" sqref="K279"/>
    </sheetView>
  </sheetViews>
  <sheetFormatPr defaultColWidth="9" defaultRowHeight="13.5" outlineLevelCol="5"/>
  <cols>
    <col min="6" max="6" width="16.375" customWidth="1"/>
  </cols>
  <sheetData>
    <row r="9" ht="18.75" spans="6:6">
      <c r="F9" s="185"/>
    </row>
    <row r="10" ht="18.75" spans="6:6">
      <c r="F10" s="185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498"/>
  <sheetViews>
    <sheetView zoomScale="80" zoomScaleNormal="80" workbookViewId="0">
      <pane ySplit="4" topLeftCell="A48" activePane="bottomLeft" state="frozen"/>
      <selection/>
      <selection pane="bottomLeft" activeCell="K279" sqref="K279"/>
    </sheetView>
  </sheetViews>
  <sheetFormatPr defaultColWidth="9" defaultRowHeight="13.5"/>
  <cols>
    <col min="1" max="1" width="5" style="59" customWidth="1"/>
    <col min="2" max="2" width="27.8083333333333" style="60" customWidth="1"/>
    <col min="3" max="3" width="9.05833333333333" style="61" customWidth="1"/>
    <col min="4" max="4" width="14.8583333333333" style="62" customWidth="1"/>
    <col min="5" max="7" width="13.9" style="63" customWidth="1"/>
    <col min="8" max="8" width="13.9" style="64" customWidth="1"/>
    <col min="9" max="9" width="13.9" style="63" customWidth="1"/>
    <col min="10" max="10" width="11.875" style="63" customWidth="1"/>
    <col min="11" max="11" width="11.9416666666667" style="65" customWidth="1"/>
    <col min="12" max="12" width="7.18333333333333" style="59" customWidth="1"/>
    <col min="13" max="13" width="9.3" style="65" customWidth="1"/>
    <col min="14" max="14" width="26.6666666666667" style="66" customWidth="1"/>
    <col min="15" max="15" width="11.2416666666667" style="65" customWidth="1"/>
    <col min="16" max="16" width="15.15" style="59" customWidth="1"/>
    <col min="17" max="17" width="11.7166666666667" style="59" customWidth="1"/>
    <col min="18" max="18" width="14.875" style="59"/>
    <col min="19" max="19" width="10.375" style="59"/>
    <col min="20" max="20" width="14.875" style="59"/>
    <col min="21" max="21" width="9" style="65"/>
    <col min="22" max="16331" width="9" style="59"/>
    <col min="16332" max="16332" width="9" style="67"/>
    <col min="16333" max="16384" width="9" style="59"/>
  </cols>
  <sheetData>
    <row r="1" ht="33" customHeight="1" spans="1:21">
      <c r="A1" s="68" t="s">
        <v>511</v>
      </c>
      <c r="B1" s="69"/>
      <c r="C1" s="70"/>
      <c r="D1" s="71"/>
      <c r="E1" s="72"/>
      <c r="F1" s="72"/>
      <c r="G1" s="72"/>
      <c r="H1" s="73"/>
      <c r="I1" s="72"/>
      <c r="J1" s="72"/>
      <c r="K1" s="107"/>
      <c r="L1" s="68"/>
      <c r="M1" s="107"/>
      <c r="N1" s="108"/>
      <c r="O1" s="107"/>
      <c r="P1" s="68"/>
      <c r="Q1" s="68"/>
      <c r="R1" s="68"/>
      <c r="S1" s="68"/>
      <c r="T1" s="68"/>
      <c r="U1" s="107"/>
    </row>
    <row r="2" ht="33" customHeight="1" spans="1:21">
      <c r="A2" s="74" t="s">
        <v>1</v>
      </c>
      <c r="B2" s="69"/>
      <c r="C2" s="75"/>
      <c r="D2" s="76"/>
      <c r="E2" s="77"/>
      <c r="F2" s="77"/>
      <c r="G2" s="77"/>
      <c r="H2" s="78"/>
      <c r="I2" s="77"/>
      <c r="J2" s="77"/>
      <c r="K2" s="109"/>
      <c r="L2" s="74"/>
      <c r="M2" s="109"/>
      <c r="N2" s="110"/>
      <c r="O2" s="109"/>
      <c r="P2" s="74"/>
      <c r="Q2" s="74"/>
      <c r="R2" s="74"/>
      <c r="S2" s="74"/>
      <c r="T2" s="74"/>
      <c r="U2" s="109"/>
    </row>
    <row r="3" ht="28" customHeight="1" spans="1:25">
      <c r="A3" s="38" t="s">
        <v>2</v>
      </c>
      <c r="B3" s="79" t="s">
        <v>3</v>
      </c>
      <c r="C3" s="80" t="s">
        <v>4</v>
      </c>
      <c r="D3" s="81"/>
      <c r="E3" s="82"/>
      <c r="F3" s="82"/>
      <c r="G3" s="82"/>
      <c r="H3" s="83"/>
      <c r="I3" s="82"/>
      <c r="J3" s="82"/>
      <c r="K3" s="111"/>
      <c r="L3" s="80"/>
      <c r="M3" s="111"/>
      <c r="N3" s="112"/>
      <c r="O3" s="113" t="s">
        <v>512</v>
      </c>
      <c r="P3" s="114"/>
      <c r="Q3" s="114"/>
      <c r="R3" s="114" t="s">
        <v>513</v>
      </c>
      <c r="S3" s="114"/>
      <c r="T3" s="124" t="s">
        <v>514</v>
      </c>
      <c r="U3" s="113" t="s">
        <v>515</v>
      </c>
      <c r="V3" s="67"/>
      <c r="W3" s="67"/>
      <c r="X3" s="67"/>
      <c r="Y3" s="67"/>
    </row>
    <row r="4" s="55" customFormat="1" ht="40" customHeight="1" spans="1:21">
      <c r="A4" s="38"/>
      <c r="B4" s="79"/>
      <c r="C4" s="40" t="s">
        <v>5</v>
      </c>
      <c r="D4" s="84" t="s">
        <v>516</v>
      </c>
      <c r="E4" s="85" t="s">
        <v>6</v>
      </c>
      <c r="F4" s="85" t="s">
        <v>7</v>
      </c>
      <c r="G4" s="85" t="s">
        <v>8</v>
      </c>
      <c r="H4" s="86"/>
      <c r="I4" s="115" t="s">
        <v>9</v>
      </c>
      <c r="J4" s="115" t="s">
        <v>10</v>
      </c>
      <c r="K4" s="40" t="s">
        <v>11</v>
      </c>
      <c r="L4" s="40" t="s">
        <v>12</v>
      </c>
      <c r="M4" s="40" t="s">
        <v>517</v>
      </c>
      <c r="N4" s="116" t="s">
        <v>14</v>
      </c>
      <c r="O4" s="117" t="s">
        <v>518</v>
      </c>
      <c r="P4" s="90" t="s">
        <v>519</v>
      </c>
      <c r="Q4" s="90" t="s">
        <v>520</v>
      </c>
      <c r="R4" s="90" t="s">
        <v>521</v>
      </c>
      <c r="S4" s="90" t="s">
        <v>522</v>
      </c>
      <c r="T4" s="124"/>
      <c r="U4" s="113"/>
    </row>
    <row r="5" s="55" customFormat="1" ht="32" hidden="1" customHeight="1" spans="1:21">
      <c r="A5" s="38">
        <v>1</v>
      </c>
      <c r="B5" s="87" t="s">
        <v>523</v>
      </c>
      <c r="C5" s="38" t="s">
        <v>524</v>
      </c>
      <c r="D5" s="84">
        <v>13775831303</v>
      </c>
      <c r="E5" s="88">
        <v>1200000</v>
      </c>
      <c r="F5" s="88"/>
      <c r="G5" s="88"/>
      <c r="H5" s="88"/>
      <c r="I5" s="88"/>
      <c r="J5" s="88"/>
      <c r="K5" s="44"/>
      <c r="L5" s="24" t="s">
        <v>525</v>
      </c>
      <c r="M5" s="44"/>
      <c r="N5" s="118" t="s">
        <v>526</v>
      </c>
      <c r="O5" s="44"/>
      <c r="P5" s="24"/>
      <c r="Q5" s="24"/>
      <c r="R5" s="24"/>
      <c r="S5" s="24"/>
      <c r="T5" s="24"/>
      <c r="U5" s="44"/>
    </row>
    <row r="6" s="55" customFormat="1" ht="32" hidden="1" customHeight="1" spans="1:21">
      <c r="A6" s="24">
        <v>2</v>
      </c>
      <c r="B6" s="87" t="s">
        <v>527</v>
      </c>
      <c r="C6" s="38" t="s">
        <v>528</v>
      </c>
      <c r="D6" s="84">
        <v>18902638888</v>
      </c>
      <c r="E6" s="88">
        <v>1000000</v>
      </c>
      <c r="F6" s="88"/>
      <c r="G6" s="88"/>
      <c r="H6" s="88"/>
      <c r="I6" s="88"/>
      <c r="J6" s="88"/>
      <c r="K6" s="44"/>
      <c r="L6" s="24" t="s">
        <v>22</v>
      </c>
      <c r="M6" s="44"/>
      <c r="N6" s="42" t="s">
        <v>529</v>
      </c>
      <c r="O6" s="44"/>
      <c r="P6" s="24"/>
      <c r="Q6" s="24"/>
      <c r="R6" s="24"/>
      <c r="S6" s="24"/>
      <c r="T6" s="24"/>
      <c r="U6" s="44"/>
    </row>
    <row r="7" s="55" customFormat="1" ht="32" hidden="1" customHeight="1" spans="1:21">
      <c r="A7" s="38">
        <v>3</v>
      </c>
      <c r="B7" s="87" t="s">
        <v>530</v>
      </c>
      <c r="C7" s="38" t="s">
        <v>531</v>
      </c>
      <c r="D7" s="84">
        <v>13827868555</v>
      </c>
      <c r="E7" s="88">
        <v>200000</v>
      </c>
      <c r="F7" s="88"/>
      <c r="G7" s="88"/>
      <c r="H7" s="88"/>
      <c r="I7" s="88"/>
      <c r="J7" s="88"/>
      <c r="K7" s="44"/>
      <c r="L7" s="24" t="s">
        <v>22</v>
      </c>
      <c r="M7" s="24"/>
      <c r="N7" s="118" t="s">
        <v>526</v>
      </c>
      <c r="O7" s="44"/>
      <c r="P7" s="24"/>
      <c r="Q7" s="24"/>
      <c r="R7" s="24"/>
      <c r="S7" s="24"/>
      <c r="T7" s="24"/>
      <c r="U7" s="44"/>
    </row>
    <row r="8" s="55" customFormat="1" ht="32" hidden="1" customHeight="1" spans="1:21">
      <c r="A8" s="24">
        <v>4</v>
      </c>
      <c r="B8" s="87" t="s">
        <v>532</v>
      </c>
      <c r="C8" s="38" t="s">
        <v>533</v>
      </c>
      <c r="D8" s="89" t="s">
        <v>534</v>
      </c>
      <c r="E8" s="88">
        <v>200000</v>
      </c>
      <c r="F8" s="88"/>
      <c r="G8" s="88"/>
      <c r="H8" s="88"/>
      <c r="I8" s="88"/>
      <c r="J8" s="88"/>
      <c r="K8" s="44"/>
      <c r="L8" s="24"/>
      <c r="M8" s="44"/>
      <c r="N8" s="118" t="s">
        <v>526</v>
      </c>
      <c r="O8" s="44"/>
      <c r="P8" s="24"/>
      <c r="Q8" s="24"/>
      <c r="R8" s="24"/>
      <c r="S8" s="24"/>
      <c r="T8" s="24"/>
      <c r="U8" s="44"/>
    </row>
    <row r="9" s="55" customFormat="1" ht="32" hidden="1" customHeight="1" spans="1:21">
      <c r="A9" s="38">
        <v>5</v>
      </c>
      <c r="B9" s="87" t="s">
        <v>15</v>
      </c>
      <c r="C9" s="90" t="s">
        <v>16</v>
      </c>
      <c r="D9" s="91">
        <v>13712811211</v>
      </c>
      <c r="E9" s="88">
        <v>150000</v>
      </c>
      <c r="F9" s="88"/>
      <c r="G9" s="88"/>
      <c r="H9" s="88"/>
      <c r="I9" s="88"/>
      <c r="J9" s="88"/>
      <c r="K9" s="44"/>
      <c r="L9" s="24"/>
      <c r="M9" s="44"/>
      <c r="N9" s="118" t="s">
        <v>535</v>
      </c>
      <c r="O9" s="44"/>
      <c r="P9" s="24"/>
      <c r="Q9" s="24"/>
      <c r="R9" s="24"/>
      <c r="S9" s="24"/>
      <c r="T9" s="24"/>
      <c r="U9" s="44"/>
    </row>
    <row r="10" s="55" customFormat="1" ht="32" hidden="1" customHeight="1" spans="1:21">
      <c r="A10" s="24">
        <v>6</v>
      </c>
      <c r="B10" s="87" t="s">
        <v>536</v>
      </c>
      <c r="C10" s="38" t="s">
        <v>537</v>
      </c>
      <c r="D10" s="89" t="s">
        <v>538</v>
      </c>
      <c r="E10" s="88">
        <v>100000</v>
      </c>
      <c r="F10" s="88"/>
      <c r="G10" s="88"/>
      <c r="H10" s="88"/>
      <c r="I10" s="88"/>
      <c r="J10" s="88"/>
      <c r="K10" s="44"/>
      <c r="L10" s="24" t="s">
        <v>22</v>
      </c>
      <c r="M10" s="44"/>
      <c r="N10" s="42" t="s">
        <v>539</v>
      </c>
      <c r="O10" s="44"/>
      <c r="P10" s="24"/>
      <c r="Q10" s="24"/>
      <c r="R10" s="24"/>
      <c r="S10" s="24"/>
      <c r="T10" s="24"/>
      <c r="U10" s="125" t="s">
        <v>540</v>
      </c>
    </row>
    <row r="11" s="55" customFormat="1" ht="32" hidden="1" customHeight="1" spans="1:21">
      <c r="A11" s="38">
        <v>7</v>
      </c>
      <c r="B11" s="87" t="s">
        <v>541</v>
      </c>
      <c r="C11" s="38" t="s">
        <v>542</v>
      </c>
      <c r="D11" s="84">
        <v>13539142080</v>
      </c>
      <c r="E11" s="88">
        <v>50000</v>
      </c>
      <c r="F11" s="88"/>
      <c r="G11" s="88"/>
      <c r="H11" s="88"/>
      <c r="I11" s="88"/>
      <c r="J11" s="88"/>
      <c r="K11" s="44"/>
      <c r="L11" s="24" t="s">
        <v>22</v>
      </c>
      <c r="M11" s="44"/>
      <c r="N11" s="42" t="s">
        <v>543</v>
      </c>
      <c r="O11" s="44"/>
      <c r="P11" s="24"/>
      <c r="Q11" s="24"/>
      <c r="R11" s="24"/>
      <c r="S11" s="24"/>
      <c r="T11" s="24"/>
      <c r="U11" s="44"/>
    </row>
    <row r="12" s="55" customFormat="1" ht="32" hidden="1" customHeight="1" spans="1:21">
      <c r="A12" s="24">
        <v>8</v>
      </c>
      <c r="B12" s="87" t="s">
        <v>544</v>
      </c>
      <c r="C12" s="38" t="s">
        <v>545</v>
      </c>
      <c r="D12" s="84">
        <v>13435365888</v>
      </c>
      <c r="E12" s="88">
        <v>20000</v>
      </c>
      <c r="F12" s="88"/>
      <c r="G12" s="88"/>
      <c r="H12" s="88"/>
      <c r="I12" s="88"/>
      <c r="J12" s="88"/>
      <c r="K12" s="44"/>
      <c r="L12" s="24" t="s">
        <v>22</v>
      </c>
      <c r="M12" s="44"/>
      <c r="N12" s="118" t="s">
        <v>526</v>
      </c>
      <c r="O12" s="44"/>
      <c r="P12" s="24"/>
      <c r="Q12" s="24"/>
      <c r="R12" s="24"/>
      <c r="S12" s="24"/>
      <c r="T12" s="24"/>
      <c r="U12" s="44"/>
    </row>
    <row r="13" s="55" customFormat="1" ht="29" hidden="1" customHeight="1" spans="1:21">
      <c r="A13" s="38">
        <v>9</v>
      </c>
      <c r="B13" s="92" t="s">
        <v>546</v>
      </c>
      <c r="C13" s="40" t="s">
        <v>546</v>
      </c>
      <c r="D13" s="84">
        <v>13829317638</v>
      </c>
      <c r="E13" s="88">
        <v>30000</v>
      </c>
      <c r="F13" s="88">
        <v>30000</v>
      </c>
      <c r="G13" s="88"/>
      <c r="H13" s="88"/>
      <c r="I13" s="88">
        <f>F13</f>
        <v>30000</v>
      </c>
      <c r="J13" s="88"/>
      <c r="K13" s="44" t="s">
        <v>547</v>
      </c>
      <c r="L13" s="24" t="s">
        <v>22</v>
      </c>
      <c r="M13" s="44"/>
      <c r="N13" s="42" t="s">
        <v>548</v>
      </c>
      <c r="O13" s="44"/>
      <c r="P13" s="24"/>
      <c r="Q13" s="24"/>
      <c r="R13" s="24"/>
      <c r="S13" s="24"/>
      <c r="T13" s="24"/>
      <c r="U13" s="44"/>
    </row>
    <row r="14" s="55" customFormat="1" ht="32" hidden="1" customHeight="1" spans="1:21">
      <c r="A14" s="24">
        <v>10</v>
      </c>
      <c r="B14" s="92" t="s">
        <v>549</v>
      </c>
      <c r="C14" s="93" t="s">
        <v>550</v>
      </c>
      <c r="D14" s="94">
        <v>13827862339</v>
      </c>
      <c r="E14" s="95">
        <v>100000</v>
      </c>
      <c r="F14" s="88">
        <v>100000</v>
      </c>
      <c r="G14" s="88"/>
      <c r="H14" s="88"/>
      <c r="I14" s="88">
        <v>100000</v>
      </c>
      <c r="J14" s="88"/>
      <c r="K14" s="44" t="s">
        <v>551</v>
      </c>
      <c r="L14" s="24" t="s">
        <v>22</v>
      </c>
      <c r="M14" s="44" t="s">
        <v>552</v>
      </c>
      <c r="N14" s="119" t="s">
        <v>553</v>
      </c>
      <c r="O14" s="44" t="s">
        <v>554</v>
      </c>
      <c r="P14" s="24">
        <v>30000</v>
      </c>
      <c r="Q14" s="24"/>
      <c r="R14" s="24">
        <f>F14-P14</f>
        <v>70000</v>
      </c>
      <c r="S14" s="24"/>
      <c r="T14" s="24">
        <f>R14</f>
        <v>70000</v>
      </c>
      <c r="U14" s="44"/>
    </row>
    <row r="15" s="55" customFormat="1" ht="29" hidden="1" customHeight="1" spans="1:21">
      <c r="A15" s="38">
        <v>11</v>
      </c>
      <c r="B15" s="92" t="s">
        <v>555</v>
      </c>
      <c r="C15" s="38" t="s">
        <v>556</v>
      </c>
      <c r="D15" s="89" t="s">
        <v>557</v>
      </c>
      <c r="E15" s="88">
        <v>30000</v>
      </c>
      <c r="F15" s="88">
        <v>30000</v>
      </c>
      <c r="G15" s="88"/>
      <c r="H15" s="88"/>
      <c r="I15" s="88">
        <v>30000</v>
      </c>
      <c r="J15" s="88"/>
      <c r="K15" s="44" t="s">
        <v>558</v>
      </c>
      <c r="L15" s="24" t="s">
        <v>22</v>
      </c>
      <c r="M15" s="44" t="s">
        <v>559</v>
      </c>
      <c r="N15" s="42" t="s">
        <v>560</v>
      </c>
      <c r="O15" s="44" t="s">
        <v>561</v>
      </c>
      <c r="P15" s="24">
        <v>30000</v>
      </c>
      <c r="Q15" s="24"/>
      <c r="R15" s="24">
        <f>F15-P15</f>
        <v>0</v>
      </c>
      <c r="S15" s="24"/>
      <c r="T15" s="24">
        <v>0</v>
      </c>
      <c r="U15" s="44"/>
    </row>
    <row r="16" s="55" customFormat="1" ht="40" customHeight="1" spans="1:21">
      <c r="A16" s="24">
        <v>12</v>
      </c>
      <c r="B16" s="96" t="s">
        <v>562</v>
      </c>
      <c r="C16" s="40"/>
      <c r="D16" s="84"/>
      <c r="E16" s="97">
        <f>15246.23+92</f>
        <v>15338.23</v>
      </c>
      <c r="F16" s="97">
        <f>15246.23+92</f>
        <v>15338.23</v>
      </c>
      <c r="G16" s="97"/>
      <c r="H16" s="86"/>
      <c r="I16" s="115"/>
      <c r="J16" s="97">
        <f>15246.23+92</f>
        <v>15338.23</v>
      </c>
      <c r="K16" s="40" t="s">
        <v>563</v>
      </c>
      <c r="L16" s="40"/>
      <c r="M16" s="40"/>
      <c r="N16" s="116"/>
      <c r="O16" s="117"/>
      <c r="P16" s="90"/>
      <c r="Q16" s="90"/>
      <c r="R16" s="90"/>
      <c r="S16" s="90"/>
      <c r="T16" s="124"/>
      <c r="U16" s="113"/>
    </row>
    <row r="17" s="55" customFormat="1" ht="29" hidden="1" customHeight="1" spans="1:21">
      <c r="A17" s="38">
        <v>13</v>
      </c>
      <c r="B17" s="92" t="s">
        <v>26</v>
      </c>
      <c r="C17" s="98" t="s">
        <v>27</v>
      </c>
      <c r="D17" s="94">
        <v>5686778</v>
      </c>
      <c r="E17" s="85">
        <f>9690+800+100</f>
        <v>10590</v>
      </c>
      <c r="F17" s="97">
        <f>9690+800+100</f>
        <v>10590</v>
      </c>
      <c r="G17" s="97">
        <v>800</v>
      </c>
      <c r="H17" s="86">
        <f>F17-G17</f>
        <v>9790</v>
      </c>
      <c r="I17" s="88">
        <f>F17</f>
        <v>10590</v>
      </c>
      <c r="J17" s="88"/>
      <c r="K17" s="44" t="s">
        <v>564</v>
      </c>
      <c r="L17" s="24" t="s">
        <v>22</v>
      </c>
      <c r="M17" s="44"/>
      <c r="N17" s="42" t="s">
        <v>565</v>
      </c>
      <c r="O17" s="44"/>
      <c r="P17" s="24"/>
      <c r="Q17" s="24"/>
      <c r="R17" s="24"/>
      <c r="S17" s="24"/>
      <c r="T17" s="24"/>
      <c r="U17" s="44"/>
    </row>
    <row r="18" s="59" customFormat="1" ht="29" hidden="1" customHeight="1" spans="1:21">
      <c r="A18" s="24">
        <v>14</v>
      </c>
      <c r="B18" s="99" t="s">
        <v>33</v>
      </c>
      <c r="C18" s="26" t="s">
        <v>203</v>
      </c>
      <c r="D18" s="91">
        <v>5634872</v>
      </c>
      <c r="E18" s="100">
        <v>4700</v>
      </c>
      <c r="F18" s="101">
        <f>4100+600</f>
        <v>4700</v>
      </c>
      <c r="G18" s="101">
        <v>600</v>
      </c>
      <c r="H18" s="86">
        <f>F18-G18</f>
        <v>4100</v>
      </c>
      <c r="I18" s="106">
        <f>F18</f>
        <v>4700</v>
      </c>
      <c r="J18" s="106"/>
      <c r="K18" s="120" t="s">
        <v>558</v>
      </c>
      <c r="L18" s="121" t="s">
        <v>22</v>
      </c>
      <c r="M18" s="120"/>
      <c r="N18" s="122" t="s">
        <v>566</v>
      </c>
      <c r="O18" s="120"/>
      <c r="P18" s="121"/>
      <c r="Q18" s="121"/>
      <c r="R18" s="121"/>
      <c r="S18" s="121"/>
      <c r="T18" s="121"/>
      <c r="U18" s="120"/>
    </row>
    <row r="19" s="55" customFormat="1" ht="29" hidden="1" customHeight="1" spans="1:21">
      <c r="A19" s="38">
        <v>15</v>
      </c>
      <c r="B19" s="92" t="s">
        <v>36</v>
      </c>
      <c r="C19" s="102" t="s">
        <v>37</v>
      </c>
      <c r="D19" s="103" t="s">
        <v>567</v>
      </c>
      <c r="E19" s="85">
        <v>6886</v>
      </c>
      <c r="F19" s="97">
        <f>4886+1000+1000</f>
        <v>6886</v>
      </c>
      <c r="G19" s="97">
        <v>2000</v>
      </c>
      <c r="H19" s="86">
        <f>F19-G19</f>
        <v>4886</v>
      </c>
      <c r="I19" s="88">
        <f>F19</f>
        <v>6886</v>
      </c>
      <c r="J19" s="88"/>
      <c r="K19" s="44" t="s">
        <v>568</v>
      </c>
      <c r="L19" s="24" t="s">
        <v>22</v>
      </c>
      <c r="M19" s="44"/>
      <c r="N19" s="42" t="s">
        <v>569</v>
      </c>
      <c r="O19" s="44"/>
      <c r="P19" s="24"/>
      <c r="Q19" s="24"/>
      <c r="R19" s="24"/>
      <c r="S19" s="24"/>
      <c r="T19" s="24"/>
      <c r="U19" s="44"/>
    </row>
    <row r="20" s="55" customFormat="1" ht="29" hidden="1" customHeight="1" spans="1:21">
      <c r="A20" s="24">
        <v>16</v>
      </c>
      <c r="B20" s="92" t="s">
        <v>40</v>
      </c>
      <c r="C20" s="38" t="s">
        <v>570</v>
      </c>
      <c r="D20" s="84">
        <v>13829311355</v>
      </c>
      <c r="E20" s="88">
        <v>5640</v>
      </c>
      <c r="F20" s="88">
        <v>5640</v>
      </c>
      <c r="G20" s="88"/>
      <c r="H20" s="88"/>
      <c r="I20" s="88">
        <v>5640</v>
      </c>
      <c r="J20" s="88"/>
      <c r="K20" s="44" t="s">
        <v>568</v>
      </c>
      <c r="L20" s="24" t="s">
        <v>22</v>
      </c>
      <c r="M20" s="24"/>
      <c r="N20" s="123" t="s">
        <v>571</v>
      </c>
      <c r="O20" s="44"/>
      <c r="P20" s="24"/>
      <c r="Q20" s="24"/>
      <c r="R20" s="24"/>
      <c r="S20" s="24"/>
      <c r="T20" s="24"/>
      <c r="U20" s="44"/>
    </row>
    <row r="21" s="55" customFormat="1" ht="29" hidden="1" customHeight="1" spans="1:21">
      <c r="A21" s="38">
        <v>17</v>
      </c>
      <c r="B21" s="92" t="s">
        <v>43</v>
      </c>
      <c r="C21" s="38" t="s">
        <v>44</v>
      </c>
      <c r="D21" s="84">
        <v>13829302998</v>
      </c>
      <c r="E21" s="88">
        <f>F21</f>
        <v>11330</v>
      </c>
      <c r="F21" s="97">
        <f>9730+800+800</f>
        <v>11330</v>
      </c>
      <c r="G21" s="97">
        <v>1600</v>
      </c>
      <c r="H21" s="86">
        <f>F21-G21</f>
        <v>9730</v>
      </c>
      <c r="I21" s="88">
        <f>F21</f>
        <v>11330</v>
      </c>
      <c r="J21" s="88"/>
      <c r="K21" s="44" t="s">
        <v>568</v>
      </c>
      <c r="L21" s="24" t="s">
        <v>22</v>
      </c>
      <c r="M21" s="24"/>
      <c r="N21" s="123" t="s">
        <v>572</v>
      </c>
      <c r="O21" s="44"/>
      <c r="P21" s="24"/>
      <c r="Q21" s="24"/>
      <c r="R21" s="24"/>
      <c r="S21" s="24"/>
      <c r="T21" s="24"/>
      <c r="U21" s="44"/>
    </row>
    <row r="22" s="55" customFormat="1" ht="29" hidden="1" customHeight="1" spans="1:21">
      <c r="A22" s="24">
        <v>18</v>
      </c>
      <c r="B22" s="92" t="s">
        <v>47</v>
      </c>
      <c r="C22" s="38" t="s">
        <v>48</v>
      </c>
      <c r="D22" s="84">
        <v>13825319002</v>
      </c>
      <c r="E22" s="88">
        <v>14430</v>
      </c>
      <c r="F22" s="97">
        <f>12980+1450</f>
        <v>14430</v>
      </c>
      <c r="G22" s="97"/>
      <c r="H22" s="86">
        <f>F22-G22</f>
        <v>14430</v>
      </c>
      <c r="I22" s="88">
        <f>F22</f>
        <v>14430</v>
      </c>
      <c r="J22" s="88"/>
      <c r="K22" s="44" t="s">
        <v>573</v>
      </c>
      <c r="L22" s="24" t="s">
        <v>22</v>
      </c>
      <c r="M22" s="44"/>
      <c r="N22" s="42" t="s">
        <v>50</v>
      </c>
      <c r="O22" s="44"/>
      <c r="P22" s="24"/>
      <c r="Q22" s="24"/>
      <c r="R22" s="24"/>
      <c r="S22" s="24"/>
      <c r="T22" s="24"/>
      <c r="U22" s="44"/>
    </row>
    <row r="23" s="55" customFormat="1" ht="29" hidden="1" customHeight="1" spans="1:21">
      <c r="A23" s="38">
        <v>19</v>
      </c>
      <c r="B23" s="92" t="s">
        <v>51</v>
      </c>
      <c r="C23" s="38" t="s">
        <v>52</v>
      </c>
      <c r="D23" s="84">
        <v>13750268586</v>
      </c>
      <c r="E23" s="88">
        <v>11649</v>
      </c>
      <c r="F23" s="88">
        <v>11649</v>
      </c>
      <c r="G23" s="88"/>
      <c r="H23" s="88"/>
      <c r="I23" s="88">
        <f>F23</f>
        <v>11649</v>
      </c>
      <c r="J23" s="88"/>
      <c r="K23" s="44" t="s">
        <v>574</v>
      </c>
      <c r="L23" s="24" t="s">
        <v>22</v>
      </c>
      <c r="M23" s="44"/>
      <c r="N23" s="42" t="s">
        <v>575</v>
      </c>
      <c r="O23" s="44"/>
      <c r="P23" s="24"/>
      <c r="Q23" s="24"/>
      <c r="R23" s="24"/>
      <c r="S23" s="24"/>
      <c r="T23" s="24"/>
      <c r="U23" s="44"/>
    </row>
    <row r="24" s="55" customFormat="1" ht="29" hidden="1" customHeight="1" spans="1:21">
      <c r="A24" s="24">
        <v>20</v>
      </c>
      <c r="B24" s="92" t="s">
        <v>54</v>
      </c>
      <c r="C24" s="38" t="s">
        <v>55</v>
      </c>
      <c r="D24" s="84">
        <v>5460001</v>
      </c>
      <c r="E24" s="85">
        <v>8952</v>
      </c>
      <c r="F24" s="97">
        <f>7352+800+800</f>
        <v>8952</v>
      </c>
      <c r="G24" s="97">
        <v>1600</v>
      </c>
      <c r="H24" s="86">
        <f>F24-G24</f>
        <v>7352</v>
      </c>
      <c r="I24" s="88">
        <f>F24</f>
        <v>8952</v>
      </c>
      <c r="J24" s="88"/>
      <c r="K24" s="44" t="s">
        <v>558</v>
      </c>
      <c r="L24" s="24" t="s">
        <v>22</v>
      </c>
      <c r="M24" s="44"/>
      <c r="N24" s="42" t="s">
        <v>576</v>
      </c>
      <c r="O24" s="44"/>
      <c r="P24" s="24"/>
      <c r="Q24" s="24"/>
      <c r="R24" s="24"/>
      <c r="S24" s="24"/>
      <c r="T24" s="24"/>
      <c r="U24" s="44"/>
    </row>
    <row r="25" s="55" customFormat="1" ht="29" hidden="1" customHeight="1" spans="1:21">
      <c r="A25" s="38">
        <v>21</v>
      </c>
      <c r="B25" s="92" t="s">
        <v>58</v>
      </c>
      <c r="C25" s="38" t="s">
        <v>59</v>
      </c>
      <c r="D25" s="84">
        <v>13923680078</v>
      </c>
      <c r="E25" s="85">
        <v>7969</v>
      </c>
      <c r="F25" s="88">
        <v>7969</v>
      </c>
      <c r="G25" s="88"/>
      <c r="H25" s="88"/>
      <c r="I25" s="88">
        <f>F25</f>
        <v>7969</v>
      </c>
      <c r="J25" s="88"/>
      <c r="K25" s="44" t="s">
        <v>577</v>
      </c>
      <c r="L25" s="24" t="s">
        <v>22</v>
      </c>
      <c r="M25" s="44"/>
      <c r="N25" s="42" t="s">
        <v>578</v>
      </c>
      <c r="O25" s="44"/>
      <c r="P25" s="24"/>
      <c r="Q25" s="24"/>
      <c r="R25" s="24"/>
      <c r="S25" s="24"/>
      <c r="T25" s="24"/>
      <c r="U25" s="44"/>
    </row>
    <row r="26" s="55" customFormat="1" ht="29" hidden="1" customHeight="1" spans="1:21">
      <c r="A26" s="24">
        <v>22</v>
      </c>
      <c r="B26" s="92" t="s">
        <v>62</v>
      </c>
      <c r="C26" s="38" t="s">
        <v>63</v>
      </c>
      <c r="D26" s="84">
        <v>13750228022</v>
      </c>
      <c r="E26" s="88">
        <v>16220.11</v>
      </c>
      <c r="F26" s="88">
        <v>16220.11</v>
      </c>
      <c r="G26" s="88"/>
      <c r="H26" s="88"/>
      <c r="I26" s="88">
        <v>16220.11</v>
      </c>
      <c r="J26" s="88"/>
      <c r="K26" s="44" t="s">
        <v>577</v>
      </c>
      <c r="L26" s="24" t="s">
        <v>22</v>
      </c>
      <c r="M26" s="44"/>
      <c r="N26" s="42" t="s">
        <v>579</v>
      </c>
      <c r="O26" s="44"/>
      <c r="P26" s="24"/>
      <c r="Q26" s="24"/>
      <c r="R26" s="24"/>
      <c r="S26" s="24"/>
      <c r="T26" s="24"/>
      <c r="U26" s="44"/>
    </row>
    <row r="27" s="55" customFormat="1" ht="29" hidden="1" customHeight="1" spans="1:21">
      <c r="A27" s="38">
        <v>23</v>
      </c>
      <c r="B27" s="92" t="s">
        <v>65</v>
      </c>
      <c r="C27" s="38" t="s">
        <v>113</v>
      </c>
      <c r="D27" s="84">
        <v>13553252523</v>
      </c>
      <c r="E27" s="85">
        <v>9880</v>
      </c>
      <c r="F27" s="97">
        <f>7880+2000</f>
        <v>9880</v>
      </c>
      <c r="G27" s="97"/>
      <c r="H27" s="86">
        <f>F27-G27</f>
        <v>9880</v>
      </c>
      <c r="I27" s="88">
        <f>F27</f>
        <v>9880</v>
      </c>
      <c r="J27" s="88"/>
      <c r="K27" s="44" t="s">
        <v>577</v>
      </c>
      <c r="L27" s="24" t="s">
        <v>22</v>
      </c>
      <c r="M27" s="44"/>
      <c r="N27" s="42" t="s">
        <v>580</v>
      </c>
      <c r="O27" s="44"/>
      <c r="P27" s="24"/>
      <c r="Q27" s="24"/>
      <c r="R27" s="24"/>
      <c r="S27" s="24"/>
      <c r="T27" s="24"/>
      <c r="U27" s="44"/>
    </row>
    <row r="28" s="55" customFormat="1" ht="29" hidden="1" customHeight="1" spans="1:21">
      <c r="A28" s="24">
        <v>24</v>
      </c>
      <c r="B28" s="92" t="s">
        <v>69</v>
      </c>
      <c r="C28" s="38" t="s">
        <v>581</v>
      </c>
      <c r="D28" s="84">
        <v>15811612656</v>
      </c>
      <c r="E28" s="85">
        <v>6595</v>
      </c>
      <c r="F28" s="97">
        <f>800+800+4995</f>
        <v>6595</v>
      </c>
      <c r="G28" s="97">
        <v>1600</v>
      </c>
      <c r="H28" s="86">
        <f>F28-G28</f>
        <v>4995</v>
      </c>
      <c r="I28" s="88">
        <f>F28</f>
        <v>6595</v>
      </c>
      <c r="J28" s="88"/>
      <c r="K28" s="44" t="s">
        <v>577</v>
      </c>
      <c r="L28" s="24" t="s">
        <v>22</v>
      </c>
      <c r="M28" s="44"/>
      <c r="N28" s="42" t="s">
        <v>582</v>
      </c>
      <c r="O28" s="44" t="s">
        <v>583</v>
      </c>
      <c r="P28" s="24">
        <v>6595</v>
      </c>
      <c r="Q28" s="24"/>
      <c r="R28" s="24">
        <f>F28-P28</f>
        <v>0</v>
      </c>
      <c r="S28" s="24"/>
      <c r="T28" s="24">
        <v>0</v>
      </c>
      <c r="U28" s="44"/>
    </row>
    <row r="29" s="55" customFormat="1" ht="29" hidden="1" customHeight="1" spans="1:21">
      <c r="A29" s="38">
        <v>25</v>
      </c>
      <c r="B29" s="92" t="s">
        <v>73</v>
      </c>
      <c r="C29" s="38" t="s">
        <v>74</v>
      </c>
      <c r="D29" s="84">
        <v>13827860380</v>
      </c>
      <c r="E29" s="85">
        <v>8868.8</v>
      </c>
      <c r="F29" s="88">
        <v>8868.8</v>
      </c>
      <c r="G29" s="88"/>
      <c r="H29" s="88"/>
      <c r="I29" s="88">
        <v>8868.8</v>
      </c>
      <c r="J29" s="88"/>
      <c r="K29" s="44" t="s">
        <v>577</v>
      </c>
      <c r="L29" s="24" t="s">
        <v>22</v>
      </c>
      <c r="M29" s="44"/>
      <c r="N29" s="42" t="s">
        <v>584</v>
      </c>
      <c r="O29" s="44"/>
      <c r="P29" s="24"/>
      <c r="Q29" s="24"/>
      <c r="R29" s="24"/>
      <c r="S29" s="24"/>
      <c r="T29" s="24"/>
      <c r="U29" s="44"/>
    </row>
    <row r="30" s="55" customFormat="1" ht="29" hidden="1" customHeight="1" spans="1:21">
      <c r="A30" s="24">
        <v>26</v>
      </c>
      <c r="B30" s="92" t="s">
        <v>76</v>
      </c>
      <c r="C30" s="38" t="s">
        <v>77</v>
      </c>
      <c r="D30" s="84">
        <v>5618163</v>
      </c>
      <c r="E30" s="85">
        <v>2600</v>
      </c>
      <c r="F30" s="85">
        <v>2600</v>
      </c>
      <c r="G30" s="85"/>
      <c r="H30" s="85"/>
      <c r="I30" s="88"/>
      <c r="J30" s="88">
        <v>2600</v>
      </c>
      <c r="K30" s="44" t="s">
        <v>574</v>
      </c>
      <c r="L30" s="24"/>
      <c r="M30" s="44" t="s">
        <v>585</v>
      </c>
      <c r="N30" s="42" t="s">
        <v>525</v>
      </c>
      <c r="O30" s="44"/>
      <c r="P30" s="24"/>
      <c r="Q30" s="24"/>
      <c r="R30" s="24"/>
      <c r="S30" s="24"/>
      <c r="T30" s="24"/>
      <c r="U30" s="44"/>
    </row>
    <row r="31" s="55" customFormat="1" ht="29" hidden="1" customHeight="1" spans="1:21">
      <c r="A31" s="38">
        <v>27</v>
      </c>
      <c r="B31" s="92" t="s">
        <v>78</v>
      </c>
      <c r="C31" s="38" t="s">
        <v>79</v>
      </c>
      <c r="D31" s="84">
        <v>13827840606</v>
      </c>
      <c r="E31" s="85">
        <v>2940</v>
      </c>
      <c r="F31" s="85">
        <v>2940</v>
      </c>
      <c r="G31" s="85"/>
      <c r="H31" s="85"/>
      <c r="I31" s="88"/>
      <c r="J31" s="88">
        <v>2940</v>
      </c>
      <c r="K31" s="44" t="s">
        <v>574</v>
      </c>
      <c r="L31" s="24" t="s">
        <v>22</v>
      </c>
      <c r="M31" s="44"/>
      <c r="N31" s="42" t="s">
        <v>525</v>
      </c>
      <c r="O31" s="44"/>
      <c r="P31" s="24"/>
      <c r="Q31" s="24"/>
      <c r="R31" s="24"/>
      <c r="S31" s="24"/>
      <c r="T31" s="24"/>
      <c r="U31" s="44"/>
    </row>
    <row r="32" s="55" customFormat="1" ht="29" customHeight="1" spans="1:21">
      <c r="A32" s="24">
        <v>28</v>
      </c>
      <c r="B32" s="92" t="s">
        <v>586</v>
      </c>
      <c r="C32" s="38" t="s">
        <v>587</v>
      </c>
      <c r="D32" s="84">
        <v>13923429622</v>
      </c>
      <c r="E32" s="85">
        <v>3500</v>
      </c>
      <c r="F32" s="97">
        <f>500+3000</f>
        <v>3500</v>
      </c>
      <c r="G32" s="97">
        <v>3000</v>
      </c>
      <c r="H32" s="86">
        <f>F32-G32</f>
        <v>500</v>
      </c>
      <c r="I32" s="88"/>
      <c r="J32" s="88">
        <f>F32</f>
        <v>3500</v>
      </c>
      <c r="K32" s="44" t="s">
        <v>577</v>
      </c>
      <c r="L32" s="24" t="s">
        <v>22</v>
      </c>
      <c r="M32" s="44"/>
      <c r="N32" s="42" t="s">
        <v>525</v>
      </c>
      <c r="O32" s="44"/>
      <c r="P32" s="24"/>
      <c r="Q32" s="24"/>
      <c r="R32" s="24"/>
      <c r="S32" s="24"/>
      <c r="T32" s="24"/>
      <c r="U32" s="44"/>
    </row>
    <row r="33" s="55" customFormat="1" ht="26" hidden="1" customHeight="1" spans="1:21">
      <c r="A33" s="38">
        <v>29</v>
      </c>
      <c r="B33" s="92" t="s">
        <v>81</v>
      </c>
      <c r="C33" s="38" t="s">
        <v>82</v>
      </c>
      <c r="D33" s="84">
        <v>5642188</v>
      </c>
      <c r="E33" s="88">
        <v>1470</v>
      </c>
      <c r="F33" s="88">
        <v>1470</v>
      </c>
      <c r="G33" s="88"/>
      <c r="H33" s="88"/>
      <c r="I33" s="88">
        <v>1470</v>
      </c>
      <c r="J33" s="88"/>
      <c r="K33" s="44" t="s">
        <v>564</v>
      </c>
      <c r="L33" s="24" t="s">
        <v>22</v>
      </c>
      <c r="M33" s="44"/>
      <c r="N33" s="42" t="s">
        <v>84</v>
      </c>
      <c r="O33" s="44"/>
      <c r="P33" s="24"/>
      <c r="Q33" s="24"/>
      <c r="R33" s="24"/>
      <c r="S33" s="24"/>
      <c r="T33" s="24"/>
      <c r="U33" s="44"/>
    </row>
    <row r="34" s="55" customFormat="1" ht="26" hidden="1" customHeight="1" spans="1:21">
      <c r="A34" s="24">
        <v>30</v>
      </c>
      <c r="B34" s="92" t="s">
        <v>85</v>
      </c>
      <c r="C34" s="38" t="s">
        <v>86</v>
      </c>
      <c r="D34" s="84">
        <v>5633586</v>
      </c>
      <c r="E34" s="88">
        <v>3860</v>
      </c>
      <c r="F34" s="88">
        <v>3860</v>
      </c>
      <c r="G34" s="88"/>
      <c r="H34" s="88"/>
      <c r="I34" s="88">
        <f>F34</f>
        <v>3860</v>
      </c>
      <c r="J34" s="88"/>
      <c r="K34" s="44" t="s">
        <v>588</v>
      </c>
      <c r="L34" s="24" t="s">
        <v>22</v>
      </c>
      <c r="M34" s="44"/>
      <c r="N34" s="42" t="s">
        <v>589</v>
      </c>
      <c r="O34" s="44"/>
      <c r="P34" s="24"/>
      <c r="Q34" s="24"/>
      <c r="R34" s="24"/>
      <c r="S34" s="24"/>
      <c r="T34" s="24"/>
      <c r="U34" s="44"/>
    </row>
    <row r="35" s="55" customFormat="1" ht="29" hidden="1" customHeight="1" spans="1:21">
      <c r="A35" s="38">
        <v>31</v>
      </c>
      <c r="B35" s="92" t="s">
        <v>89</v>
      </c>
      <c r="C35" s="38" t="s">
        <v>90</v>
      </c>
      <c r="D35" s="84">
        <v>13827865268</v>
      </c>
      <c r="E35" s="88">
        <v>3300</v>
      </c>
      <c r="F35" s="88">
        <v>3300</v>
      </c>
      <c r="G35" s="88"/>
      <c r="H35" s="88"/>
      <c r="I35" s="88"/>
      <c r="J35" s="88">
        <f>F35</f>
        <v>3300</v>
      </c>
      <c r="K35" s="44" t="s">
        <v>588</v>
      </c>
      <c r="L35" s="24" t="s">
        <v>22</v>
      </c>
      <c r="M35" s="44"/>
      <c r="N35" s="42" t="s">
        <v>525</v>
      </c>
      <c r="O35" s="44"/>
      <c r="P35" s="24"/>
      <c r="Q35" s="24"/>
      <c r="R35" s="24"/>
      <c r="S35" s="24"/>
      <c r="T35" s="24"/>
      <c r="U35" s="44"/>
    </row>
    <row r="36" s="55" customFormat="1" ht="29" hidden="1" customHeight="1" spans="1:21">
      <c r="A36" s="24">
        <v>32</v>
      </c>
      <c r="B36" s="92" t="s">
        <v>92</v>
      </c>
      <c r="C36" s="38" t="s">
        <v>590</v>
      </c>
      <c r="D36" s="84">
        <v>5699336</v>
      </c>
      <c r="E36" s="88">
        <v>1600</v>
      </c>
      <c r="F36" s="88">
        <v>1600</v>
      </c>
      <c r="G36" s="88"/>
      <c r="H36" s="88"/>
      <c r="I36" s="88"/>
      <c r="J36" s="88">
        <f>F36</f>
        <v>1600</v>
      </c>
      <c r="K36" s="44" t="s">
        <v>558</v>
      </c>
      <c r="L36" s="24" t="s">
        <v>22</v>
      </c>
      <c r="M36" s="44" t="s">
        <v>591</v>
      </c>
      <c r="N36" s="42" t="s">
        <v>525</v>
      </c>
      <c r="O36" s="44"/>
      <c r="P36" s="24"/>
      <c r="Q36" s="24"/>
      <c r="R36" s="24"/>
      <c r="S36" s="24"/>
      <c r="T36" s="24"/>
      <c r="U36" s="44"/>
    </row>
    <row r="37" s="55" customFormat="1" ht="29" hidden="1" customHeight="1" spans="1:21">
      <c r="A37" s="38">
        <v>33</v>
      </c>
      <c r="B37" s="92" t="s">
        <v>95</v>
      </c>
      <c r="C37" s="38" t="s">
        <v>96</v>
      </c>
      <c r="D37" s="84">
        <v>5631287</v>
      </c>
      <c r="E37" s="88">
        <v>1980</v>
      </c>
      <c r="F37" s="88">
        <v>1980</v>
      </c>
      <c r="G37" s="88"/>
      <c r="H37" s="88"/>
      <c r="I37" s="88"/>
      <c r="J37" s="88">
        <f>F37</f>
        <v>1980</v>
      </c>
      <c r="K37" s="44" t="s">
        <v>568</v>
      </c>
      <c r="L37" s="24" t="s">
        <v>22</v>
      </c>
      <c r="M37" s="44"/>
      <c r="N37" s="42" t="s">
        <v>525</v>
      </c>
      <c r="O37" s="44"/>
      <c r="P37" s="24"/>
      <c r="Q37" s="24"/>
      <c r="R37" s="24"/>
      <c r="S37" s="24"/>
      <c r="T37" s="24"/>
      <c r="U37" s="44"/>
    </row>
    <row r="38" s="55" customFormat="1" ht="29" hidden="1" customHeight="1" spans="1:21">
      <c r="A38" s="24">
        <v>34</v>
      </c>
      <c r="B38" s="92" t="s">
        <v>592</v>
      </c>
      <c r="C38" s="38" t="s">
        <v>593</v>
      </c>
      <c r="D38" s="84">
        <v>13750270116</v>
      </c>
      <c r="E38" s="88">
        <v>865</v>
      </c>
      <c r="F38" s="88">
        <v>865</v>
      </c>
      <c r="G38" s="88"/>
      <c r="H38" s="88"/>
      <c r="I38" s="88"/>
      <c r="J38" s="88">
        <f>F38</f>
        <v>865</v>
      </c>
      <c r="K38" s="44" t="s">
        <v>568</v>
      </c>
      <c r="L38" s="24" t="s">
        <v>22</v>
      </c>
      <c r="M38" s="44"/>
      <c r="N38" s="42" t="s">
        <v>525</v>
      </c>
      <c r="O38" s="44"/>
      <c r="P38" s="24"/>
      <c r="Q38" s="24"/>
      <c r="R38" s="24"/>
      <c r="S38" s="24"/>
      <c r="T38" s="24"/>
      <c r="U38" s="44"/>
    </row>
    <row r="39" s="55" customFormat="1" ht="29" hidden="1" customHeight="1" spans="1:21">
      <c r="A39" s="38">
        <v>35</v>
      </c>
      <c r="B39" s="104" t="s">
        <v>99</v>
      </c>
      <c r="C39" s="102" t="s">
        <v>100</v>
      </c>
      <c r="D39" s="105">
        <v>5631329</v>
      </c>
      <c r="E39" s="85">
        <f>11530+800</f>
        <v>12330</v>
      </c>
      <c r="F39" s="97">
        <f>11530+800</f>
        <v>12330</v>
      </c>
      <c r="G39" s="97">
        <v>800</v>
      </c>
      <c r="H39" s="86">
        <f>F39-G39</f>
        <v>11530</v>
      </c>
      <c r="I39" s="88">
        <f>F39</f>
        <v>12330</v>
      </c>
      <c r="J39" s="88"/>
      <c r="K39" s="44" t="s">
        <v>568</v>
      </c>
      <c r="L39" s="24" t="s">
        <v>22</v>
      </c>
      <c r="M39" s="44" t="s">
        <v>594</v>
      </c>
      <c r="N39" s="42" t="s">
        <v>29</v>
      </c>
      <c r="O39" s="44"/>
      <c r="P39" s="24"/>
      <c r="Q39" s="24"/>
      <c r="R39" s="24"/>
      <c r="S39" s="24"/>
      <c r="T39" s="24"/>
      <c r="U39" s="44"/>
    </row>
    <row r="40" s="55" customFormat="1" ht="29" customHeight="1" spans="1:21">
      <c r="A40" s="24">
        <v>36</v>
      </c>
      <c r="B40" s="104" t="s">
        <v>102</v>
      </c>
      <c r="C40" s="102" t="s">
        <v>103</v>
      </c>
      <c r="D40" s="105">
        <v>5642189</v>
      </c>
      <c r="E40" s="85">
        <v>1865</v>
      </c>
      <c r="F40" s="97">
        <f>1365+500</f>
        <v>1865</v>
      </c>
      <c r="G40" s="97">
        <v>500</v>
      </c>
      <c r="H40" s="86">
        <f>F40-G40</f>
        <v>1365</v>
      </c>
      <c r="I40" s="88"/>
      <c r="J40" s="88">
        <f>F40</f>
        <v>1865</v>
      </c>
      <c r="K40" s="44" t="s">
        <v>577</v>
      </c>
      <c r="L40" s="24" t="s">
        <v>22</v>
      </c>
      <c r="M40" s="44" t="s">
        <v>595</v>
      </c>
      <c r="N40" s="42" t="s">
        <v>525</v>
      </c>
      <c r="O40" s="44"/>
      <c r="P40" s="24"/>
      <c r="Q40" s="24"/>
      <c r="R40" s="24"/>
      <c r="S40" s="24"/>
      <c r="T40" s="24"/>
      <c r="U40" s="44"/>
    </row>
    <row r="41" s="55" customFormat="1" ht="29" hidden="1" customHeight="1" spans="1:21">
      <c r="A41" s="38">
        <v>37</v>
      </c>
      <c r="B41" s="92" t="s">
        <v>105</v>
      </c>
      <c r="C41" s="38" t="s">
        <v>106</v>
      </c>
      <c r="D41" s="84">
        <v>5636898</v>
      </c>
      <c r="E41" s="88">
        <v>1000</v>
      </c>
      <c r="F41" s="88">
        <v>1000</v>
      </c>
      <c r="G41" s="88"/>
      <c r="H41" s="88"/>
      <c r="I41" s="88">
        <f>F41</f>
        <v>1000</v>
      </c>
      <c r="J41" s="88"/>
      <c r="K41" s="44" t="s">
        <v>568</v>
      </c>
      <c r="L41" s="24" t="s">
        <v>22</v>
      </c>
      <c r="M41" s="44"/>
      <c r="N41" s="42" t="s">
        <v>108</v>
      </c>
      <c r="O41" s="44"/>
      <c r="P41" s="24"/>
      <c r="Q41" s="24"/>
      <c r="R41" s="24"/>
      <c r="S41" s="24"/>
      <c r="T41" s="24"/>
      <c r="U41" s="44"/>
    </row>
    <row r="42" s="55" customFormat="1" ht="29" hidden="1" customHeight="1" spans="1:21">
      <c r="A42" s="24">
        <v>38</v>
      </c>
      <c r="B42" s="92" t="s">
        <v>109</v>
      </c>
      <c r="C42" s="38" t="s">
        <v>110</v>
      </c>
      <c r="D42" s="84">
        <v>17876700086</v>
      </c>
      <c r="E42" s="88">
        <v>5650</v>
      </c>
      <c r="F42" s="88">
        <v>5650</v>
      </c>
      <c r="G42" s="88"/>
      <c r="H42" s="88"/>
      <c r="I42" s="88">
        <f>F42</f>
        <v>5650</v>
      </c>
      <c r="J42" s="88"/>
      <c r="K42" s="44" t="s">
        <v>568</v>
      </c>
      <c r="L42" s="24" t="s">
        <v>22</v>
      </c>
      <c r="M42" s="24"/>
      <c r="N42" s="123" t="s">
        <v>111</v>
      </c>
      <c r="O42" s="44"/>
      <c r="P42" s="24"/>
      <c r="Q42" s="24"/>
      <c r="R42" s="24"/>
      <c r="S42" s="24"/>
      <c r="T42" s="24"/>
      <c r="U42" s="44"/>
    </row>
    <row r="43" s="55" customFormat="1" ht="29" customHeight="1" spans="1:21">
      <c r="A43" s="38">
        <v>39</v>
      </c>
      <c r="B43" s="92" t="s">
        <v>112</v>
      </c>
      <c r="C43" s="38" t="s">
        <v>596</v>
      </c>
      <c r="D43" s="84">
        <v>5632234</v>
      </c>
      <c r="E43" s="88">
        <v>3380</v>
      </c>
      <c r="F43" s="97">
        <f>2780+600</f>
        <v>3380</v>
      </c>
      <c r="G43" s="97">
        <v>600</v>
      </c>
      <c r="H43" s="86">
        <f>F43-G43</f>
        <v>2780</v>
      </c>
      <c r="I43" s="88"/>
      <c r="J43" s="88">
        <f>F43</f>
        <v>3380</v>
      </c>
      <c r="K43" s="44" t="s">
        <v>577</v>
      </c>
      <c r="L43" s="24" t="s">
        <v>22</v>
      </c>
      <c r="M43" s="44" t="s">
        <v>597</v>
      </c>
      <c r="N43" s="42" t="s">
        <v>525</v>
      </c>
      <c r="O43" s="44"/>
      <c r="P43" s="24"/>
      <c r="Q43" s="24"/>
      <c r="R43" s="24"/>
      <c r="S43" s="24"/>
      <c r="T43" s="24"/>
      <c r="U43" s="44"/>
    </row>
    <row r="44" s="55" customFormat="1" ht="29" hidden="1" customHeight="1" spans="1:21">
      <c r="A44" s="24">
        <v>40</v>
      </c>
      <c r="B44" s="92" t="s">
        <v>114</v>
      </c>
      <c r="C44" s="38" t="s">
        <v>115</v>
      </c>
      <c r="D44" s="84">
        <v>5686387</v>
      </c>
      <c r="E44" s="88">
        <v>790</v>
      </c>
      <c r="F44" s="97">
        <f>190+600</f>
        <v>790</v>
      </c>
      <c r="G44" s="97">
        <v>600</v>
      </c>
      <c r="H44" s="86">
        <f>F44-G44</f>
        <v>190</v>
      </c>
      <c r="I44" s="88">
        <f>F44</f>
        <v>790</v>
      </c>
      <c r="J44" s="88"/>
      <c r="K44" s="44" t="s">
        <v>577</v>
      </c>
      <c r="L44" s="24" t="s">
        <v>22</v>
      </c>
      <c r="M44" s="24"/>
      <c r="N44" s="123" t="s">
        <v>108</v>
      </c>
      <c r="O44" s="44"/>
      <c r="P44" s="24"/>
      <c r="Q44" s="24"/>
      <c r="R44" s="24"/>
      <c r="S44" s="24"/>
      <c r="T44" s="24"/>
      <c r="U44" s="44"/>
    </row>
    <row r="45" s="55" customFormat="1" ht="29" hidden="1" customHeight="1" spans="1:21">
      <c r="A45" s="38">
        <v>41</v>
      </c>
      <c r="B45" s="92" t="s">
        <v>117</v>
      </c>
      <c r="C45" s="38" t="s">
        <v>598</v>
      </c>
      <c r="D45" s="84">
        <v>5666286</v>
      </c>
      <c r="E45" s="88">
        <v>1300</v>
      </c>
      <c r="F45" s="88">
        <v>1300</v>
      </c>
      <c r="G45" s="88"/>
      <c r="H45" s="88"/>
      <c r="I45" s="88">
        <f>F45</f>
        <v>1300</v>
      </c>
      <c r="J45" s="88"/>
      <c r="K45" s="44" t="s">
        <v>574</v>
      </c>
      <c r="L45" s="24" t="s">
        <v>22</v>
      </c>
      <c r="M45" s="44"/>
      <c r="N45" s="42" t="s">
        <v>599</v>
      </c>
      <c r="O45" s="44"/>
      <c r="P45" s="24"/>
      <c r="Q45" s="24"/>
      <c r="R45" s="24">
        <f>F45-P45</f>
        <v>1300</v>
      </c>
      <c r="S45" s="24"/>
      <c r="T45" s="24"/>
      <c r="U45" s="44"/>
    </row>
    <row r="46" s="55" customFormat="1" ht="29" hidden="1" customHeight="1" spans="1:21">
      <c r="A46" s="24">
        <v>42</v>
      </c>
      <c r="B46" s="92" t="s">
        <v>120</v>
      </c>
      <c r="C46" s="38" t="s">
        <v>121</v>
      </c>
      <c r="D46" s="84">
        <v>5635878</v>
      </c>
      <c r="E46" s="88">
        <v>4050</v>
      </c>
      <c r="F46" s="88">
        <v>4050</v>
      </c>
      <c r="G46" s="88"/>
      <c r="H46" s="88"/>
      <c r="I46" s="88">
        <f>F46</f>
        <v>4050</v>
      </c>
      <c r="J46" s="88"/>
      <c r="K46" s="44" t="s">
        <v>568</v>
      </c>
      <c r="L46" s="24" t="s">
        <v>22</v>
      </c>
      <c r="M46" s="44"/>
      <c r="N46" s="42" t="s">
        <v>600</v>
      </c>
      <c r="O46" s="44"/>
      <c r="P46" s="24"/>
      <c r="Q46" s="24"/>
      <c r="R46" s="24"/>
      <c r="S46" s="24"/>
      <c r="T46" s="24"/>
      <c r="U46" s="44"/>
    </row>
    <row r="47" s="55" customFormat="1" ht="29" customHeight="1" spans="1:21">
      <c r="A47" s="38">
        <v>43</v>
      </c>
      <c r="B47" s="92" t="s">
        <v>123</v>
      </c>
      <c r="C47" s="38" t="s">
        <v>124</v>
      </c>
      <c r="D47" s="84">
        <v>5636983</v>
      </c>
      <c r="E47" s="88">
        <v>1170</v>
      </c>
      <c r="F47" s="97">
        <f>570+600</f>
        <v>1170</v>
      </c>
      <c r="G47" s="97">
        <v>600</v>
      </c>
      <c r="H47" s="86">
        <f>F47-G47</f>
        <v>570</v>
      </c>
      <c r="I47" s="88"/>
      <c r="J47" s="88">
        <f>F47</f>
        <v>1170</v>
      </c>
      <c r="K47" s="44" t="s">
        <v>568</v>
      </c>
      <c r="L47" s="24" t="s">
        <v>22</v>
      </c>
      <c r="M47" s="44" t="s">
        <v>601</v>
      </c>
      <c r="N47" s="42" t="s">
        <v>525</v>
      </c>
      <c r="O47" s="44"/>
      <c r="P47" s="24"/>
      <c r="Q47" s="24"/>
      <c r="R47" s="24"/>
      <c r="S47" s="24"/>
      <c r="T47" s="24"/>
      <c r="U47" s="44"/>
    </row>
    <row r="48" s="55" customFormat="1" ht="29" hidden="1" customHeight="1" spans="1:21">
      <c r="A48" s="24">
        <v>44</v>
      </c>
      <c r="B48" s="92" t="s">
        <v>125</v>
      </c>
      <c r="C48" s="38" t="s">
        <v>126</v>
      </c>
      <c r="D48" s="84">
        <v>5682030</v>
      </c>
      <c r="E48" s="88">
        <v>3015</v>
      </c>
      <c r="F48" s="88">
        <v>3015</v>
      </c>
      <c r="G48" s="88"/>
      <c r="H48" s="88"/>
      <c r="I48" s="88"/>
      <c r="J48" s="88">
        <v>3015</v>
      </c>
      <c r="K48" s="44" t="s">
        <v>574</v>
      </c>
      <c r="L48" s="24" t="s">
        <v>22</v>
      </c>
      <c r="M48" s="44"/>
      <c r="N48" s="42" t="s">
        <v>525</v>
      </c>
      <c r="O48" s="44"/>
      <c r="P48" s="24"/>
      <c r="Q48" s="24"/>
      <c r="R48" s="24"/>
      <c r="S48" s="24"/>
      <c r="T48" s="24"/>
      <c r="U48" s="44"/>
    </row>
    <row r="49" s="55" customFormat="1" ht="29" hidden="1" customHeight="1" spans="1:21">
      <c r="A49" s="38">
        <v>45</v>
      </c>
      <c r="B49" s="92" t="s">
        <v>127</v>
      </c>
      <c r="C49" s="102" t="s">
        <v>602</v>
      </c>
      <c r="D49" s="105">
        <v>5678986</v>
      </c>
      <c r="E49" s="88">
        <v>15110</v>
      </c>
      <c r="F49" s="88">
        <v>15110</v>
      </c>
      <c r="G49" s="88"/>
      <c r="H49" s="88"/>
      <c r="I49" s="88"/>
      <c r="J49" s="88">
        <v>15110</v>
      </c>
      <c r="K49" s="44" t="s">
        <v>574</v>
      </c>
      <c r="L49" s="24" t="s">
        <v>22</v>
      </c>
      <c r="M49" s="44"/>
      <c r="N49" s="42" t="s">
        <v>525</v>
      </c>
      <c r="O49" s="44"/>
      <c r="P49" s="24"/>
      <c r="Q49" s="24"/>
      <c r="R49" s="24"/>
      <c r="S49" s="24"/>
      <c r="T49" s="24"/>
      <c r="U49" s="44"/>
    </row>
    <row r="50" s="55" customFormat="1" ht="29" hidden="1" customHeight="1" spans="1:21">
      <c r="A50" s="24">
        <v>46</v>
      </c>
      <c r="B50" s="92" t="s">
        <v>130</v>
      </c>
      <c r="C50" s="102" t="s">
        <v>603</v>
      </c>
      <c r="D50" s="105">
        <v>2893892</v>
      </c>
      <c r="E50" s="88">
        <v>500</v>
      </c>
      <c r="F50" s="88">
        <v>500</v>
      </c>
      <c r="G50" s="88"/>
      <c r="H50" s="88"/>
      <c r="I50" s="88"/>
      <c r="J50" s="88">
        <f>F50</f>
        <v>500</v>
      </c>
      <c r="K50" s="44" t="s">
        <v>558</v>
      </c>
      <c r="L50" s="24" t="s">
        <v>22</v>
      </c>
      <c r="M50" s="44"/>
      <c r="N50" s="42" t="s">
        <v>525</v>
      </c>
      <c r="O50" s="44"/>
      <c r="P50" s="24"/>
      <c r="Q50" s="24"/>
      <c r="R50" s="24"/>
      <c r="S50" s="24"/>
      <c r="T50" s="24"/>
      <c r="U50" s="44"/>
    </row>
    <row r="51" s="55" customFormat="1" ht="29" hidden="1" customHeight="1" spans="1:21">
      <c r="A51" s="38">
        <v>47</v>
      </c>
      <c r="B51" s="92" t="s">
        <v>132</v>
      </c>
      <c r="C51" s="102" t="s">
        <v>604</v>
      </c>
      <c r="D51" s="105">
        <v>5632378</v>
      </c>
      <c r="E51" s="85">
        <v>1085</v>
      </c>
      <c r="F51" s="97">
        <f>500+585</f>
        <v>1085</v>
      </c>
      <c r="G51" s="97">
        <v>500</v>
      </c>
      <c r="H51" s="86">
        <f>F51-G51</f>
        <v>585</v>
      </c>
      <c r="I51" s="88">
        <f>F51</f>
        <v>1085</v>
      </c>
      <c r="J51" s="88"/>
      <c r="K51" s="44" t="s">
        <v>558</v>
      </c>
      <c r="L51" s="24" t="s">
        <v>22</v>
      </c>
      <c r="M51" s="44"/>
      <c r="N51" s="42" t="s">
        <v>605</v>
      </c>
      <c r="O51" s="44"/>
      <c r="P51" s="24"/>
      <c r="Q51" s="24"/>
      <c r="R51" s="24"/>
      <c r="S51" s="24"/>
      <c r="T51" s="24"/>
      <c r="U51" s="44"/>
    </row>
    <row r="52" s="55" customFormat="1" ht="29" hidden="1" customHeight="1" spans="1:21">
      <c r="A52" s="24">
        <v>48</v>
      </c>
      <c r="B52" s="92" t="s">
        <v>135</v>
      </c>
      <c r="C52" s="102" t="s">
        <v>606</v>
      </c>
      <c r="D52" s="105">
        <v>13825315368</v>
      </c>
      <c r="E52" s="88">
        <v>4200</v>
      </c>
      <c r="F52" s="97">
        <f>3600+600</f>
        <v>4200</v>
      </c>
      <c r="G52" s="97">
        <v>600</v>
      </c>
      <c r="H52" s="86">
        <f>F52-G52</f>
        <v>3600</v>
      </c>
      <c r="I52" s="88">
        <f>F52</f>
        <v>4200</v>
      </c>
      <c r="J52" s="88"/>
      <c r="K52" s="44" t="s">
        <v>558</v>
      </c>
      <c r="L52" s="24" t="s">
        <v>22</v>
      </c>
      <c r="M52" s="44"/>
      <c r="N52" s="42" t="s">
        <v>607</v>
      </c>
      <c r="O52" s="44"/>
      <c r="P52" s="24"/>
      <c r="Q52" s="24"/>
      <c r="R52" s="24"/>
      <c r="S52" s="24"/>
      <c r="T52" s="24"/>
      <c r="U52" s="44"/>
    </row>
    <row r="53" s="55" customFormat="1" ht="29" customHeight="1" spans="1:21">
      <c r="A53" s="38">
        <v>49</v>
      </c>
      <c r="B53" s="92" t="s">
        <v>138</v>
      </c>
      <c r="C53" s="102" t="s">
        <v>139</v>
      </c>
      <c r="D53" s="105">
        <v>5631383</v>
      </c>
      <c r="E53" s="88">
        <v>4150</v>
      </c>
      <c r="F53" s="97">
        <f>3550+600</f>
        <v>4150</v>
      </c>
      <c r="G53" s="97">
        <v>600</v>
      </c>
      <c r="H53" s="86">
        <f>F53-G53</f>
        <v>3550</v>
      </c>
      <c r="I53" s="88"/>
      <c r="J53" s="88">
        <f>F53</f>
        <v>4150</v>
      </c>
      <c r="K53" s="44" t="s">
        <v>577</v>
      </c>
      <c r="L53" s="24" t="s">
        <v>22</v>
      </c>
      <c r="M53" s="44"/>
      <c r="N53" s="42" t="s">
        <v>525</v>
      </c>
      <c r="O53" s="44"/>
      <c r="P53" s="24"/>
      <c r="Q53" s="24"/>
      <c r="R53" s="24"/>
      <c r="S53" s="24"/>
      <c r="T53" s="24"/>
      <c r="U53" s="44"/>
    </row>
    <row r="54" s="55" customFormat="1" ht="29" hidden="1" customHeight="1" spans="1:21">
      <c r="A54" s="24">
        <v>50</v>
      </c>
      <c r="B54" s="92" t="s">
        <v>142</v>
      </c>
      <c r="C54" s="102" t="s">
        <v>608</v>
      </c>
      <c r="D54" s="105">
        <v>5607225</v>
      </c>
      <c r="E54" s="85">
        <v>1400</v>
      </c>
      <c r="F54" s="97">
        <f>800+600</f>
        <v>1400</v>
      </c>
      <c r="G54" s="97">
        <v>600</v>
      </c>
      <c r="H54" s="86">
        <f>F54-G54</f>
        <v>800</v>
      </c>
      <c r="I54" s="88">
        <f>F54</f>
        <v>1400</v>
      </c>
      <c r="J54" s="88"/>
      <c r="K54" s="44" t="s">
        <v>558</v>
      </c>
      <c r="L54" s="24" t="s">
        <v>22</v>
      </c>
      <c r="M54" s="44"/>
      <c r="N54" s="42" t="s">
        <v>609</v>
      </c>
      <c r="O54" s="44"/>
      <c r="P54" s="24"/>
      <c r="Q54" s="24"/>
      <c r="R54" s="24"/>
      <c r="S54" s="24"/>
      <c r="T54" s="24"/>
      <c r="U54" s="44"/>
    </row>
    <row r="55" s="55" customFormat="1" ht="29" hidden="1" customHeight="1" spans="1:21">
      <c r="A55" s="38">
        <v>51</v>
      </c>
      <c r="B55" s="92" t="s">
        <v>145</v>
      </c>
      <c r="C55" s="102" t="s">
        <v>146</v>
      </c>
      <c r="D55" s="105">
        <v>5613268</v>
      </c>
      <c r="E55" s="88">
        <v>1890</v>
      </c>
      <c r="F55" s="88">
        <v>1890</v>
      </c>
      <c r="G55" s="88"/>
      <c r="H55" s="88"/>
      <c r="I55" s="88">
        <f>F55</f>
        <v>1890</v>
      </c>
      <c r="J55" s="88"/>
      <c r="K55" s="44" t="s">
        <v>558</v>
      </c>
      <c r="L55" s="24" t="s">
        <v>22</v>
      </c>
      <c r="M55" s="44"/>
      <c r="N55" s="42" t="s">
        <v>610</v>
      </c>
      <c r="O55" s="44"/>
      <c r="P55" s="24"/>
      <c r="Q55" s="24"/>
      <c r="R55" s="24"/>
      <c r="S55" s="24"/>
      <c r="T55" s="24"/>
      <c r="U55" s="44"/>
    </row>
    <row r="56" s="55" customFormat="1" ht="29" hidden="1" customHeight="1" spans="1:21">
      <c r="A56" s="24">
        <v>52</v>
      </c>
      <c r="B56" s="92" t="s">
        <v>148</v>
      </c>
      <c r="C56" s="102" t="s">
        <v>149</v>
      </c>
      <c r="D56" s="105">
        <v>5632449</v>
      </c>
      <c r="E56" s="88">
        <v>2848.8</v>
      </c>
      <c r="F56" s="88">
        <v>2848.8</v>
      </c>
      <c r="G56" s="88"/>
      <c r="H56" s="88"/>
      <c r="I56" s="88"/>
      <c r="J56" s="88">
        <f>F56</f>
        <v>2848.8</v>
      </c>
      <c r="K56" s="44" t="s">
        <v>558</v>
      </c>
      <c r="L56" s="24" t="s">
        <v>22</v>
      </c>
      <c r="M56" s="44"/>
      <c r="N56" s="42" t="s">
        <v>525</v>
      </c>
      <c r="O56" s="44"/>
      <c r="P56" s="24"/>
      <c r="Q56" s="24"/>
      <c r="R56" s="24"/>
      <c r="S56" s="24"/>
      <c r="T56" s="24"/>
      <c r="U56" s="44"/>
    </row>
    <row r="57" s="55" customFormat="1" ht="29" hidden="1" customHeight="1" spans="1:21">
      <c r="A57" s="38">
        <v>53</v>
      </c>
      <c r="B57" s="92" t="s">
        <v>150</v>
      </c>
      <c r="C57" s="102" t="s">
        <v>611</v>
      </c>
      <c r="D57" s="105">
        <v>5680288</v>
      </c>
      <c r="E57" s="88">
        <v>4080</v>
      </c>
      <c r="F57" s="97">
        <f>3080+1000</f>
        <v>4080</v>
      </c>
      <c r="G57" s="97">
        <v>1000</v>
      </c>
      <c r="H57" s="86">
        <f>F57-G57</f>
        <v>3080</v>
      </c>
      <c r="I57" s="88">
        <f>F57</f>
        <v>4080</v>
      </c>
      <c r="J57" s="88"/>
      <c r="K57" s="44" t="s">
        <v>558</v>
      </c>
      <c r="L57" s="24" t="s">
        <v>22</v>
      </c>
      <c r="M57" s="44"/>
      <c r="N57" s="42" t="s">
        <v>612</v>
      </c>
      <c r="O57" s="44"/>
      <c r="P57" s="24"/>
      <c r="Q57" s="24"/>
      <c r="R57" s="24"/>
      <c r="S57" s="24"/>
      <c r="T57" s="24"/>
      <c r="U57" s="44"/>
    </row>
    <row r="58" s="55" customFormat="1" ht="29" hidden="1" customHeight="1" spans="1:21">
      <c r="A58" s="24">
        <v>54</v>
      </c>
      <c r="B58" s="92" t="s">
        <v>154</v>
      </c>
      <c r="C58" s="102" t="s">
        <v>155</v>
      </c>
      <c r="D58" s="105">
        <v>5635912</v>
      </c>
      <c r="E58" s="88">
        <v>2280</v>
      </c>
      <c r="F58" s="88">
        <v>2280</v>
      </c>
      <c r="G58" s="88"/>
      <c r="H58" s="88"/>
      <c r="I58" s="88"/>
      <c r="J58" s="88">
        <v>2280</v>
      </c>
      <c r="K58" s="44" t="s">
        <v>558</v>
      </c>
      <c r="L58" s="24" t="s">
        <v>22</v>
      </c>
      <c r="M58" s="44"/>
      <c r="N58" s="42" t="s">
        <v>525</v>
      </c>
      <c r="O58" s="44"/>
      <c r="P58" s="24"/>
      <c r="Q58" s="24"/>
      <c r="R58" s="24"/>
      <c r="S58" s="24"/>
      <c r="T58" s="24"/>
      <c r="U58" s="44"/>
    </row>
    <row r="59" ht="24" hidden="1" customHeight="1" spans="1:21">
      <c r="A59" s="38">
        <v>55</v>
      </c>
      <c r="B59" s="99" t="s">
        <v>156</v>
      </c>
      <c r="C59" s="26" t="s">
        <v>613</v>
      </c>
      <c r="D59" s="91">
        <v>13322635386</v>
      </c>
      <c r="E59" s="106">
        <v>1440</v>
      </c>
      <c r="F59" s="106">
        <v>1440</v>
      </c>
      <c r="G59" s="106"/>
      <c r="H59" s="106"/>
      <c r="I59" s="106">
        <f>F59</f>
        <v>1440</v>
      </c>
      <c r="J59" s="106"/>
      <c r="K59" s="120" t="s">
        <v>558</v>
      </c>
      <c r="L59" s="121" t="s">
        <v>22</v>
      </c>
      <c r="M59" s="120"/>
      <c r="N59" s="122" t="s">
        <v>158</v>
      </c>
      <c r="O59" s="120"/>
      <c r="P59" s="121"/>
      <c r="Q59" s="121"/>
      <c r="R59" s="121"/>
      <c r="S59" s="121"/>
      <c r="T59" s="121"/>
      <c r="U59" s="120"/>
    </row>
    <row r="60" s="55" customFormat="1" ht="29" hidden="1" customHeight="1" spans="1:21">
      <c r="A60" s="24">
        <v>56</v>
      </c>
      <c r="B60" s="92" t="s">
        <v>159</v>
      </c>
      <c r="C60" s="102" t="s">
        <v>160</v>
      </c>
      <c r="D60" s="105">
        <v>13825318079</v>
      </c>
      <c r="E60" s="88">
        <v>4840</v>
      </c>
      <c r="F60" s="97">
        <f>4210+30+600</f>
        <v>4840</v>
      </c>
      <c r="G60" s="97">
        <v>600</v>
      </c>
      <c r="H60" s="86">
        <f>F60-G60</f>
        <v>4240</v>
      </c>
      <c r="I60" s="88">
        <f>F60</f>
        <v>4840</v>
      </c>
      <c r="J60" s="88"/>
      <c r="K60" s="44" t="s">
        <v>577</v>
      </c>
      <c r="L60" s="24" t="s">
        <v>22</v>
      </c>
      <c r="M60" s="44" t="s">
        <v>614</v>
      </c>
      <c r="N60" s="42" t="s">
        <v>615</v>
      </c>
      <c r="O60" s="44"/>
      <c r="P60" s="24"/>
      <c r="Q60" s="24"/>
      <c r="R60" s="24"/>
      <c r="S60" s="24"/>
      <c r="T60" s="24"/>
      <c r="U60" s="44"/>
    </row>
    <row r="61" s="55" customFormat="1" ht="29" hidden="1" customHeight="1" spans="1:21">
      <c r="A61" s="38">
        <v>57</v>
      </c>
      <c r="B61" s="92" t="s">
        <v>161</v>
      </c>
      <c r="C61" s="102" t="s">
        <v>162</v>
      </c>
      <c r="D61" s="105">
        <v>5633259</v>
      </c>
      <c r="E61" s="88">
        <v>2850</v>
      </c>
      <c r="F61" s="88">
        <v>2850</v>
      </c>
      <c r="G61" s="88"/>
      <c r="H61" s="88"/>
      <c r="I61" s="88">
        <f>F61</f>
        <v>2850</v>
      </c>
      <c r="J61" s="88"/>
      <c r="K61" s="44" t="s">
        <v>558</v>
      </c>
      <c r="L61" s="24" t="s">
        <v>22</v>
      </c>
      <c r="M61" s="44"/>
      <c r="N61" s="42" t="s">
        <v>616</v>
      </c>
      <c r="O61" s="44"/>
      <c r="P61" s="24"/>
      <c r="Q61" s="24"/>
      <c r="R61" s="24"/>
      <c r="S61" s="24"/>
      <c r="T61" s="24"/>
      <c r="U61" s="44"/>
    </row>
    <row r="62" s="55" customFormat="1" ht="29" hidden="1" customHeight="1" spans="1:21">
      <c r="A62" s="24">
        <v>58</v>
      </c>
      <c r="B62" s="92" t="s">
        <v>163</v>
      </c>
      <c r="C62" s="102" t="s">
        <v>617</v>
      </c>
      <c r="D62" s="105">
        <v>5689001</v>
      </c>
      <c r="E62" s="88">
        <v>1180</v>
      </c>
      <c r="F62" s="88">
        <v>1180</v>
      </c>
      <c r="G62" s="88"/>
      <c r="H62" s="88"/>
      <c r="I62" s="88">
        <f>F62</f>
        <v>1180</v>
      </c>
      <c r="J62" s="88"/>
      <c r="K62" s="44" t="s">
        <v>574</v>
      </c>
      <c r="L62" s="24" t="s">
        <v>22</v>
      </c>
      <c r="M62" s="44" t="s">
        <v>618</v>
      </c>
      <c r="N62" s="42" t="s">
        <v>619</v>
      </c>
      <c r="O62" s="44"/>
      <c r="P62" s="24"/>
      <c r="Q62" s="24"/>
      <c r="R62" s="24"/>
      <c r="S62" s="24"/>
      <c r="T62" s="24"/>
      <c r="U62" s="44"/>
    </row>
    <row r="63" s="55" customFormat="1" ht="29" customHeight="1" spans="1:21">
      <c r="A63" s="38">
        <v>59</v>
      </c>
      <c r="B63" s="92" t="s">
        <v>167</v>
      </c>
      <c r="C63" s="102" t="s">
        <v>168</v>
      </c>
      <c r="D63" s="105">
        <v>5688008</v>
      </c>
      <c r="E63" s="88">
        <v>1570</v>
      </c>
      <c r="F63" s="97">
        <f>600+970</f>
        <v>1570</v>
      </c>
      <c r="G63" s="97">
        <v>600</v>
      </c>
      <c r="H63" s="86">
        <f>F63-G63</f>
        <v>970</v>
      </c>
      <c r="I63" s="88"/>
      <c r="J63" s="88">
        <f>F63</f>
        <v>1570</v>
      </c>
      <c r="K63" s="44" t="s">
        <v>577</v>
      </c>
      <c r="L63" s="24" t="s">
        <v>22</v>
      </c>
      <c r="M63" s="44"/>
      <c r="N63" s="42" t="s">
        <v>525</v>
      </c>
      <c r="O63" s="44"/>
      <c r="P63" s="24"/>
      <c r="Q63" s="24"/>
      <c r="R63" s="24"/>
      <c r="S63" s="24"/>
      <c r="T63" s="24"/>
      <c r="U63" s="44"/>
    </row>
    <row r="64" s="55" customFormat="1" ht="29" hidden="1" customHeight="1" spans="1:21">
      <c r="A64" s="24">
        <v>60</v>
      </c>
      <c r="B64" s="92" t="s">
        <v>170</v>
      </c>
      <c r="C64" s="102" t="s">
        <v>620</v>
      </c>
      <c r="D64" s="105">
        <v>13827860918</v>
      </c>
      <c r="E64" s="88">
        <v>10594</v>
      </c>
      <c r="F64" s="88">
        <v>10594</v>
      </c>
      <c r="G64" s="88"/>
      <c r="H64" s="88"/>
      <c r="I64" s="88"/>
      <c r="J64" s="88">
        <f>F64</f>
        <v>10594</v>
      </c>
      <c r="K64" s="44" t="s">
        <v>558</v>
      </c>
      <c r="L64" s="24" t="s">
        <v>22</v>
      </c>
      <c r="M64" s="44"/>
      <c r="N64" s="42" t="s">
        <v>525</v>
      </c>
      <c r="O64" s="44"/>
      <c r="P64" s="24"/>
      <c r="Q64" s="24"/>
      <c r="R64" s="24"/>
      <c r="S64" s="24"/>
      <c r="T64" s="24"/>
      <c r="U64" s="44"/>
    </row>
    <row r="65" s="55" customFormat="1" ht="29" hidden="1" customHeight="1" spans="1:21">
      <c r="A65" s="38">
        <v>61</v>
      </c>
      <c r="B65" s="92" t="s">
        <v>173</v>
      </c>
      <c r="C65" s="102" t="s">
        <v>174</v>
      </c>
      <c r="D65" s="105">
        <v>15216903972</v>
      </c>
      <c r="E65" s="88">
        <v>5700</v>
      </c>
      <c r="F65" s="85">
        <v>5700</v>
      </c>
      <c r="G65" s="85"/>
      <c r="H65" s="85"/>
      <c r="I65" s="88">
        <f>F65</f>
        <v>5700</v>
      </c>
      <c r="J65" s="88"/>
      <c r="K65" s="44" t="s">
        <v>574</v>
      </c>
      <c r="L65" s="24" t="s">
        <v>22</v>
      </c>
      <c r="M65" s="44"/>
      <c r="N65" s="116" t="s">
        <v>621</v>
      </c>
      <c r="O65" s="44"/>
      <c r="P65" s="24"/>
      <c r="Q65" s="24"/>
      <c r="R65" s="24"/>
      <c r="S65" s="24"/>
      <c r="T65" s="24"/>
      <c r="U65" s="44"/>
    </row>
    <row r="66" s="55" customFormat="1" ht="29" hidden="1" customHeight="1" spans="1:21">
      <c r="A66" s="24">
        <v>62</v>
      </c>
      <c r="B66" s="92" t="s">
        <v>175</v>
      </c>
      <c r="C66" s="102" t="s">
        <v>176</v>
      </c>
      <c r="D66" s="105">
        <v>5633754</v>
      </c>
      <c r="E66" s="88">
        <v>720</v>
      </c>
      <c r="F66" s="88">
        <v>720</v>
      </c>
      <c r="G66" s="88"/>
      <c r="H66" s="88"/>
      <c r="I66" s="88"/>
      <c r="J66" s="88">
        <v>720</v>
      </c>
      <c r="K66" s="44" t="s">
        <v>564</v>
      </c>
      <c r="L66" s="24" t="s">
        <v>22</v>
      </c>
      <c r="M66" s="44"/>
      <c r="N66" s="116" t="s">
        <v>525</v>
      </c>
      <c r="O66" s="44"/>
      <c r="P66" s="24"/>
      <c r="Q66" s="24"/>
      <c r="R66" s="24"/>
      <c r="S66" s="24"/>
      <c r="T66" s="24"/>
      <c r="U66" s="44"/>
    </row>
    <row r="67" s="55" customFormat="1" ht="29" hidden="1" customHeight="1" spans="1:21">
      <c r="A67" s="38">
        <v>63</v>
      </c>
      <c r="B67" s="92" t="s">
        <v>177</v>
      </c>
      <c r="C67" s="102" t="s">
        <v>622</v>
      </c>
      <c r="D67" s="105">
        <v>5666233</v>
      </c>
      <c r="E67" s="88">
        <v>2660</v>
      </c>
      <c r="F67" s="88">
        <v>2660</v>
      </c>
      <c r="G67" s="88"/>
      <c r="H67" s="88"/>
      <c r="I67" s="88"/>
      <c r="J67" s="88">
        <v>2660</v>
      </c>
      <c r="K67" s="44" t="s">
        <v>574</v>
      </c>
      <c r="L67" s="24" t="s">
        <v>22</v>
      </c>
      <c r="M67" s="44"/>
      <c r="N67" s="42" t="s">
        <v>525</v>
      </c>
      <c r="O67" s="44"/>
      <c r="P67" s="24"/>
      <c r="Q67" s="24"/>
      <c r="R67" s="24"/>
      <c r="S67" s="24"/>
      <c r="T67" s="24"/>
      <c r="U67" s="44"/>
    </row>
    <row r="68" s="55" customFormat="1" ht="29" hidden="1" customHeight="1" spans="1:21">
      <c r="A68" s="24">
        <v>64</v>
      </c>
      <c r="B68" s="92" t="s">
        <v>181</v>
      </c>
      <c r="C68" s="102" t="s">
        <v>623</v>
      </c>
      <c r="D68" s="105">
        <v>5632315</v>
      </c>
      <c r="E68" s="88">
        <v>2875</v>
      </c>
      <c r="F68" s="97">
        <f>600+2275</f>
        <v>2875</v>
      </c>
      <c r="G68" s="97">
        <v>600</v>
      </c>
      <c r="H68" s="86">
        <f>F68-G68</f>
        <v>2275</v>
      </c>
      <c r="I68" s="88">
        <v>2875</v>
      </c>
      <c r="J68" s="88"/>
      <c r="K68" s="44" t="s">
        <v>577</v>
      </c>
      <c r="L68" s="24" t="s">
        <v>22</v>
      </c>
      <c r="M68" s="44"/>
      <c r="N68" s="42" t="s">
        <v>158</v>
      </c>
      <c r="O68" s="44"/>
      <c r="P68" s="24"/>
      <c r="Q68" s="24"/>
      <c r="R68" s="24"/>
      <c r="S68" s="24"/>
      <c r="T68" s="24"/>
      <c r="U68" s="44"/>
    </row>
    <row r="69" s="55" customFormat="1" ht="29" customHeight="1" spans="1:21">
      <c r="A69" s="38">
        <v>65</v>
      </c>
      <c r="B69" s="92" t="s">
        <v>183</v>
      </c>
      <c r="C69" s="102" t="s">
        <v>184</v>
      </c>
      <c r="D69" s="105">
        <v>13690974331</v>
      </c>
      <c r="E69" s="88">
        <v>2310</v>
      </c>
      <c r="F69" s="97">
        <f>1710+600</f>
        <v>2310</v>
      </c>
      <c r="G69" s="97">
        <v>600</v>
      </c>
      <c r="H69" s="86">
        <f>F69-G69</f>
        <v>1710</v>
      </c>
      <c r="I69" s="88"/>
      <c r="J69" s="88">
        <v>2310</v>
      </c>
      <c r="K69" s="44" t="s">
        <v>577</v>
      </c>
      <c r="L69" s="24" t="s">
        <v>22</v>
      </c>
      <c r="M69" s="44"/>
      <c r="N69" s="42" t="s">
        <v>525</v>
      </c>
      <c r="O69" s="44"/>
      <c r="P69" s="24"/>
      <c r="Q69" s="24"/>
      <c r="R69" s="24"/>
      <c r="S69" s="24"/>
      <c r="T69" s="24"/>
      <c r="U69" s="44"/>
    </row>
    <row r="70" s="55" customFormat="1" ht="29" hidden="1" customHeight="1" spans="1:21">
      <c r="A70" s="24">
        <v>66</v>
      </c>
      <c r="B70" s="92" t="s">
        <v>185</v>
      </c>
      <c r="C70" s="102" t="s">
        <v>624</v>
      </c>
      <c r="D70" s="105">
        <v>13502311168</v>
      </c>
      <c r="E70" s="88">
        <v>4170</v>
      </c>
      <c r="F70" s="88">
        <v>4170</v>
      </c>
      <c r="G70" s="88"/>
      <c r="H70" s="88"/>
      <c r="I70" s="88"/>
      <c r="J70" s="88">
        <v>4170</v>
      </c>
      <c r="K70" s="44" t="s">
        <v>574</v>
      </c>
      <c r="L70" s="24" t="s">
        <v>22</v>
      </c>
      <c r="M70" s="44"/>
      <c r="N70" s="42" t="s">
        <v>525</v>
      </c>
      <c r="O70" s="44"/>
      <c r="P70" s="24"/>
      <c r="Q70" s="24"/>
      <c r="R70" s="24"/>
      <c r="S70" s="24"/>
      <c r="T70" s="24"/>
      <c r="U70" s="44"/>
    </row>
    <row r="71" s="55" customFormat="1" ht="29" customHeight="1" spans="1:21">
      <c r="A71" s="38">
        <v>67</v>
      </c>
      <c r="B71" s="92" t="s">
        <v>187</v>
      </c>
      <c r="C71" s="102" t="s">
        <v>188</v>
      </c>
      <c r="D71" s="105">
        <v>13829378109</v>
      </c>
      <c r="E71" s="88">
        <v>1100</v>
      </c>
      <c r="F71" s="97">
        <f>500+600</f>
        <v>1100</v>
      </c>
      <c r="G71" s="97">
        <v>600</v>
      </c>
      <c r="H71" s="86">
        <f>F71-G71</f>
        <v>500</v>
      </c>
      <c r="I71" s="88"/>
      <c r="J71" s="88">
        <v>1100</v>
      </c>
      <c r="K71" s="44" t="s">
        <v>577</v>
      </c>
      <c r="L71" s="24" t="s">
        <v>22</v>
      </c>
      <c r="M71" s="44"/>
      <c r="N71" s="42" t="s">
        <v>525</v>
      </c>
      <c r="O71" s="44"/>
      <c r="P71" s="24"/>
      <c r="Q71" s="24"/>
      <c r="R71" s="24"/>
      <c r="S71" s="24"/>
      <c r="T71" s="24"/>
      <c r="U71" s="44"/>
    </row>
    <row r="72" s="55" customFormat="1" ht="29" customHeight="1" spans="1:21">
      <c r="A72" s="24">
        <v>68</v>
      </c>
      <c r="B72" s="92" t="s">
        <v>190</v>
      </c>
      <c r="C72" s="102" t="s">
        <v>191</v>
      </c>
      <c r="D72" s="105">
        <v>15384241952</v>
      </c>
      <c r="E72" s="88">
        <v>1570</v>
      </c>
      <c r="F72" s="97">
        <f>500+1070</f>
        <v>1570</v>
      </c>
      <c r="G72" s="97">
        <v>500</v>
      </c>
      <c r="H72" s="86">
        <f>F72-G72</f>
        <v>1070</v>
      </c>
      <c r="I72" s="88"/>
      <c r="J72" s="88">
        <v>1570</v>
      </c>
      <c r="K72" s="44" t="s">
        <v>577</v>
      </c>
      <c r="L72" s="24" t="s">
        <v>22</v>
      </c>
      <c r="M72" s="44"/>
      <c r="N72" s="42" t="s">
        <v>525</v>
      </c>
      <c r="O72" s="44"/>
      <c r="P72" s="24"/>
      <c r="Q72" s="24"/>
      <c r="R72" s="24"/>
      <c r="S72" s="24"/>
      <c r="T72" s="24"/>
      <c r="U72" s="44"/>
    </row>
    <row r="73" s="55" customFormat="1" ht="29" customHeight="1" spans="1:21">
      <c r="A73" s="38">
        <v>69</v>
      </c>
      <c r="B73" s="92" t="s">
        <v>193</v>
      </c>
      <c r="C73" s="102" t="s">
        <v>194</v>
      </c>
      <c r="D73" s="105">
        <v>5631209</v>
      </c>
      <c r="E73" s="88">
        <v>1890</v>
      </c>
      <c r="F73" s="97">
        <f>600+1290</f>
        <v>1890</v>
      </c>
      <c r="G73" s="97">
        <v>600</v>
      </c>
      <c r="H73" s="86">
        <f>F73-G73</f>
        <v>1290</v>
      </c>
      <c r="I73" s="88"/>
      <c r="J73" s="88">
        <v>1890</v>
      </c>
      <c r="K73" s="44" t="s">
        <v>577</v>
      </c>
      <c r="L73" s="24" t="s">
        <v>22</v>
      </c>
      <c r="M73" s="44"/>
      <c r="N73" s="42" t="s">
        <v>525</v>
      </c>
      <c r="O73" s="44"/>
      <c r="P73" s="24"/>
      <c r="Q73" s="24"/>
      <c r="R73" s="24"/>
      <c r="S73" s="24"/>
      <c r="T73" s="24"/>
      <c r="U73" s="44"/>
    </row>
    <row r="74" s="55" customFormat="1" ht="29" hidden="1" customHeight="1" spans="1:21">
      <c r="A74" s="24">
        <v>70</v>
      </c>
      <c r="B74" s="92" t="s">
        <v>195</v>
      </c>
      <c r="C74" s="102" t="s">
        <v>196</v>
      </c>
      <c r="D74" s="105">
        <v>5330019</v>
      </c>
      <c r="E74" s="88">
        <v>1550</v>
      </c>
      <c r="F74" s="88">
        <v>1550</v>
      </c>
      <c r="G74" s="88"/>
      <c r="H74" s="88"/>
      <c r="I74" s="88"/>
      <c r="J74" s="88">
        <v>1550</v>
      </c>
      <c r="K74" s="44" t="s">
        <v>577</v>
      </c>
      <c r="L74" s="24" t="s">
        <v>22</v>
      </c>
      <c r="M74" s="44"/>
      <c r="N74" s="42" t="s">
        <v>525</v>
      </c>
      <c r="O74" s="44"/>
      <c r="P74" s="24"/>
      <c r="Q74" s="24"/>
      <c r="R74" s="24"/>
      <c r="S74" s="24"/>
      <c r="T74" s="24"/>
      <c r="U74" s="44"/>
    </row>
    <row r="75" s="55" customFormat="1" ht="29" hidden="1" customHeight="1" spans="1:21">
      <c r="A75" s="38">
        <v>71</v>
      </c>
      <c r="B75" s="92" t="s">
        <v>197</v>
      </c>
      <c r="C75" s="102" t="s">
        <v>198</v>
      </c>
      <c r="D75" s="105">
        <v>5642381</v>
      </c>
      <c r="E75" s="88">
        <v>2600</v>
      </c>
      <c r="F75" s="97">
        <f>2000+600</f>
        <v>2600</v>
      </c>
      <c r="G75" s="97">
        <v>600</v>
      </c>
      <c r="H75" s="86">
        <f>F75-G75</f>
        <v>2000</v>
      </c>
      <c r="I75" s="88">
        <v>2600</v>
      </c>
      <c r="J75" s="88"/>
      <c r="K75" s="44" t="s">
        <v>577</v>
      </c>
      <c r="L75" s="24" t="s">
        <v>22</v>
      </c>
      <c r="M75" s="44" t="s">
        <v>625</v>
      </c>
      <c r="N75" s="42" t="s">
        <v>626</v>
      </c>
      <c r="O75" s="44"/>
      <c r="P75" s="24"/>
      <c r="Q75" s="24"/>
      <c r="R75" s="24"/>
      <c r="S75" s="24"/>
      <c r="T75" s="24"/>
      <c r="U75" s="44"/>
    </row>
    <row r="76" s="55" customFormat="1" ht="29" customHeight="1" spans="1:21">
      <c r="A76" s="24">
        <v>72</v>
      </c>
      <c r="B76" s="92" t="s">
        <v>200</v>
      </c>
      <c r="C76" s="102" t="s">
        <v>201</v>
      </c>
      <c r="D76" s="105">
        <v>5637989</v>
      </c>
      <c r="E76" s="88">
        <v>1080</v>
      </c>
      <c r="F76" s="97">
        <f>600+480</f>
        <v>1080</v>
      </c>
      <c r="G76" s="97">
        <v>600</v>
      </c>
      <c r="H76" s="86">
        <f>F76-G76</f>
        <v>480</v>
      </c>
      <c r="I76" s="88"/>
      <c r="J76" s="88">
        <v>1080</v>
      </c>
      <c r="K76" s="44" t="s">
        <v>588</v>
      </c>
      <c r="L76" s="24" t="s">
        <v>22</v>
      </c>
      <c r="M76" s="44"/>
      <c r="N76" s="42" t="s">
        <v>525</v>
      </c>
      <c r="O76" s="44"/>
      <c r="P76" s="24"/>
      <c r="Q76" s="24"/>
      <c r="R76" s="24"/>
      <c r="S76" s="24"/>
      <c r="T76" s="24"/>
      <c r="U76" s="44"/>
    </row>
    <row r="77" s="55" customFormat="1" ht="29" customHeight="1" spans="1:21">
      <c r="A77" s="38">
        <v>73</v>
      </c>
      <c r="B77" s="92" t="s">
        <v>202</v>
      </c>
      <c r="C77" s="102" t="s">
        <v>627</v>
      </c>
      <c r="D77" s="105">
        <v>5632588</v>
      </c>
      <c r="E77" s="88">
        <v>5430</v>
      </c>
      <c r="F77" s="97">
        <f>4830+600</f>
        <v>5430</v>
      </c>
      <c r="G77" s="97">
        <v>600</v>
      </c>
      <c r="H77" s="86">
        <f>F77-G77</f>
        <v>4830</v>
      </c>
      <c r="I77" s="88"/>
      <c r="J77" s="88">
        <v>5430</v>
      </c>
      <c r="K77" s="44" t="s">
        <v>568</v>
      </c>
      <c r="L77" s="24" t="s">
        <v>22</v>
      </c>
      <c r="M77" s="44"/>
      <c r="N77" s="42" t="s">
        <v>525</v>
      </c>
      <c r="O77" s="44"/>
      <c r="P77" s="24"/>
      <c r="Q77" s="24"/>
      <c r="R77" s="24"/>
      <c r="S77" s="24"/>
      <c r="T77" s="24"/>
      <c r="U77" s="44"/>
    </row>
    <row r="78" s="55" customFormat="1" ht="29" hidden="1" customHeight="1" spans="1:21">
      <c r="A78" s="24">
        <v>74</v>
      </c>
      <c r="B78" s="92" t="s">
        <v>206</v>
      </c>
      <c r="C78" s="102" t="s">
        <v>628</v>
      </c>
      <c r="D78" s="105">
        <v>5630975</v>
      </c>
      <c r="E78" s="88">
        <v>2000</v>
      </c>
      <c r="F78" s="88">
        <v>2000</v>
      </c>
      <c r="G78" s="88"/>
      <c r="H78" s="88"/>
      <c r="I78" s="88"/>
      <c r="J78" s="88">
        <v>2000</v>
      </c>
      <c r="K78" s="44" t="s">
        <v>577</v>
      </c>
      <c r="L78" s="24" t="s">
        <v>22</v>
      </c>
      <c r="M78" s="44" t="s">
        <v>629</v>
      </c>
      <c r="N78" s="42" t="s">
        <v>525</v>
      </c>
      <c r="O78" s="44"/>
      <c r="P78" s="24"/>
      <c r="Q78" s="24"/>
      <c r="R78" s="24"/>
      <c r="S78" s="24"/>
      <c r="T78" s="24"/>
      <c r="U78" s="44"/>
    </row>
    <row r="79" s="55" customFormat="1" ht="29" hidden="1" customHeight="1" spans="1:21">
      <c r="A79" s="38">
        <v>75</v>
      </c>
      <c r="B79" s="92" t="s">
        <v>209</v>
      </c>
      <c r="C79" s="102" t="s">
        <v>210</v>
      </c>
      <c r="D79" s="105">
        <v>5633550</v>
      </c>
      <c r="E79" s="88">
        <v>870</v>
      </c>
      <c r="F79" s="88">
        <v>870</v>
      </c>
      <c r="G79" s="88"/>
      <c r="H79" s="88"/>
      <c r="I79" s="88">
        <v>870</v>
      </c>
      <c r="J79" s="88"/>
      <c r="K79" s="44" t="s">
        <v>577</v>
      </c>
      <c r="L79" s="24" t="s">
        <v>22</v>
      </c>
      <c r="M79" s="44"/>
      <c r="N79" s="42" t="s">
        <v>630</v>
      </c>
      <c r="O79" s="44"/>
      <c r="P79" s="24"/>
      <c r="Q79" s="24"/>
      <c r="R79" s="24"/>
      <c r="S79" s="24"/>
      <c r="T79" s="24"/>
      <c r="U79" s="44"/>
    </row>
    <row r="80" s="55" customFormat="1" ht="29" hidden="1" customHeight="1" spans="1:21">
      <c r="A80" s="24">
        <v>76</v>
      </c>
      <c r="B80" s="92" t="s">
        <v>631</v>
      </c>
      <c r="C80" s="102" t="s">
        <v>212</v>
      </c>
      <c r="D80" s="105">
        <v>5687003</v>
      </c>
      <c r="E80" s="88">
        <v>1150</v>
      </c>
      <c r="F80" s="88">
        <v>1150</v>
      </c>
      <c r="G80" s="88"/>
      <c r="H80" s="88"/>
      <c r="I80" s="88"/>
      <c r="J80" s="88">
        <v>1150</v>
      </c>
      <c r="K80" s="44" t="s">
        <v>577</v>
      </c>
      <c r="L80" s="24" t="s">
        <v>22</v>
      </c>
      <c r="M80" s="44"/>
      <c r="N80" s="42" t="s">
        <v>525</v>
      </c>
      <c r="O80" s="44"/>
      <c r="P80" s="24"/>
      <c r="Q80" s="24"/>
      <c r="R80" s="24"/>
      <c r="S80" s="24"/>
      <c r="T80" s="24"/>
      <c r="U80" s="44"/>
    </row>
    <row r="81" s="55" customFormat="1" ht="29" hidden="1" customHeight="1" spans="1:21">
      <c r="A81" s="38">
        <v>77</v>
      </c>
      <c r="B81" s="92" t="s">
        <v>214</v>
      </c>
      <c r="C81" s="102" t="s">
        <v>632</v>
      </c>
      <c r="D81" s="105">
        <v>5633529</v>
      </c>
      <c r="E81" s="88">
        <v>3004</v>
      </c>
      <c r="F81" s="88">
        <v>3004</v>
      </c>
      <c r="G81" s="88"/>
      <c r="H81" s="88"/>
      <c r="I81" s="88">
        <v>3004</v>
      </c>
      <c r="J81" s="88"/>
      <c r="K81" s="44" t="s">
        <v>577</v>
      </c>
      <c r="L81" s="24" t="s">
        <v>22</v>
      </c>
      <c r="M81" s="44"/>
      <c r="N81" s="42" t="s">
        <v>633</v>
      </c>
      <c r="O81" s="44"/>
      <c r="P81" s="24"/>
      <c r="Q81" s="24"/>
      <c r="R81" s="24"/>
      <c r="S81" s="24"/>
      <c r="T81" s="24"/>
      <c r="U81" s="44"/>
    </row>
    <row r="82" s="55" customFormat="1" ht="29" customHeight="1" spans="1:21">
      <c r="A82" s="24">
        <v>78</v>
      </c>
      <c r="B82" s="92" t="s">
        <v>634</v>
      </c>
      <c r="C82" s="102" t="s">
        <v>635</v>
      </c>
      <c r="D82" s="105">
        <v>13827868828</v>
      </c>
      <c r="E82" s="97">
        <v>2150</v>
      </c>
      <c r="F82" s="97">
        <f>1650+500</f>
        <v>2150</v>
      </c>
      <c r="G82" s="97"/>
      <c r="H82" s="86">
        <f>F82-G82</f>
        <v>2150</v>
      </c>
      <c r="I82" s="88"/>
      <c r="J82" s="88">
        <v>2150</v>
      </c>
      <c r="K82" s="44" t="s">
        <v>636</v>
      </c>
      <c r="L82" s="24" t="s">
        <v>22</v>
      </c>
      <c r="M82" s="44" t="s">
        <v>637</v>
      </c>
      <c r="N82" s="42" t="s">
        <v>525</v>
      </c>
      <c r="O82" s="44"/>
      <c r="P82" s="24"/>
      <c r="Q82" s="24"/>
      <c r="R82" s="24"/>
      <c r="S82" s="24"/>
      <c r="T82" s="24"/>
      <c r="U82" s="44"/>
    </row>
    <row r="83" s="55" customFormat="1" ht="29" hidden="1" customHeight="1" spans="1:21">
      <c r="A83" s="38">
        <v>79</v>
      </c>
      <c r="B83" s="92" t="s">
        <v>218</v>
      </c>
      <c r="C83" s="102" t="s">
        <v>219</v>
      </c>
      <c r="D83" s="105">
        <v>5681868</v>
      </c>
      <c r="E83" s="85">
        <v>5980</v>
      </c>
      <c r="F83" s="97">
        <f>5380+600</f>
        <v>5980</v>
      </c>
      <c r="G83" s="97">
        <v>600</v>
      </c>
      <c r="H83" s="86">
        <f>F83-G83</f>
        <v>5380</v>
      </c>
      <c r="I83" s="88">
        <v>5980</v>
      </c>
      <c r="J83" s="88"/>
      <c r="K83" s="44" t="s">
        <v>574</v>
      </c>
      <c r="L83" s="24" t="s">
        <v>22</v>
      </c>
      <c r="M83" s="44"/>
      <c r="N83" s="42" t="s">
        <v>220</v>
      </c>
      <c r="O83" s="44"/>
      <c r="P83" s="24"/>
      <c r="Q83" s="24"/>
      <c r="R83" s="24"/>
      <c r="S83" s="24"/>
      <c r="T83" s="24"/>
      <c r="U83" s="44"/>
    </row>
    <row r="84" s="55" customFormat="1" ht="29" hidden="1" customHeight="1" spans="1:21">
      <c r="A84" s="24">
        <v>80</v>
      </c>
      <c r="B84" s="92" t="s">
        <v>223</v>
      </c>
      <c r="C84" s="102" t="s">
        <v>638</v>
      </c>
      <c r="D84" s="105"/>
      <c r="E84" s="85">
        <v>6210</v>
      </c>
      <c r="F84" s="85">
        <v>6210</v>
      </c>
      <c r="G84" s="85"/>
      <c r="H84" s="85"/>
      <c r="I84" s="88"/>
      <c r="J84" s="85">
        <v>6210</v>
      </c>
      <c r="K84" s="44" t="s">
        <v>558</v>
      </c>
      <c r="L84" s="24"/>
      <c r="M84" s="44"/>
      <c r="N84" s="42"/>
      <c r="O84" s="44"/>
      <c r="P84" s="24"/>
      <c r="Q84" s="24"/>
      <c r="R84" s="24"/>
      <c r="S84" s="24"/>
      <c r="T84" s="24"/>
      <c r="U84" s="44"/>
    </row>
    <row r="85" s="55" customFormat="1" ht="29" hidden="1" customHeight="1" spans="1:21">
      <c r="A85" s="38">
        <v>81</v>
      </c>
      <c r="B85" s="92" t="s">
        <v>225</v>
      </c>
      <c r="C85" s="102" t="s">
        <v>639</v>
      </c>
      <c r="D85" s="105"/>
      <c r="E85" s="85">
        <v>14625</v>
      </c>
      <c r="F85" s="85">
        <v>14625</v>
      </c>
      <c r="G85" s="85"/>
      <c r="H85" s="85"/>
      <c r="I85" s="88"/>
      <c r="J85" s="85">
        <v>14625</v>
      </c>
      <c r="K85" s="44" t="s">
        <v>558</v>
      </c>
      <c r="L85" s="24"/>
      <c r="M85" s="44"/>
      <c r="N85" s="42"/>
      <c r="O85" s="44"/>
      <c r="P85" s="24"/>
      <c r="Q85" s="24"/>
      <c r="R85" s="24"/>
      <c r="S85" s="24"/>
      <c r="T85" s="24"/>
      <c r="U85" s="44"/>
    </row>
    <row r="86" s="55" customFormat="1" ht="29" hidden="1" customHeight="1" spans="1:21">
      <c r="A86" s="24">
        <v>82</v>
      </c>
      <c r="B86" s="92" t="s">
        <v>228</v>
      </c>
      <c r="C86" s="102" t="s">
        <v>229</v>
      </c>
      <c r="D86" s="105"/>
      <c r="E86" s="85">
        <v>870</v>
      </c>
      <c r="F86" s="85">
        <v>870</v>
      </c>
      <c r="G86" s="85"/>
      <c r="H86" s="85"/>
      <c r="I86" s="88"/>
      <c r="J86" s="85">
        <v>870</v>
      </c>
      <c r="K86" s="44" t="s">
        <v>577</v>
      </c>
      <c r="L86" s="24"/>
      <c r="M86" s="44"/>
      <c r="N86" s="42"/>
      <c r="O86" s="44"/>
      <c r="P86" s="24"/>
      <c r="Q86" s="24"/>
      <c r="R86" s="24"/>
      <c r="S86" s="24"/>
      <c r="T86" s="24"/>
      <c r="U86" s="44"/>
    </row>
    <row r="87" s="55" customFormat="1" ht="29" hidden="1" customHeight="1" spans="1:21">
      <c r="A87" s="38">
        <v>83</v>
      </c>
      <c r="B87" s="92" t="s">
        <v>230</v>
      </c>
      <c r="C87" s="102" t="s">
        <v>640</v>
      </c>
      <c r="D87" s="105">
        <v>15016228018</v>
      </c>
      <c r="E87" s="88">
        <v>610</v>
      </c>
      <c r="F87" s="97">
        <f>310+300</f>
        <v>610</v>
      </c>
      <c r="G87" s="97">
        <v>300</v>
      </c>
      <c r="H87" s="86">
        <f>F87-G87</f>
        <v>310</v>
      </c>
      <c r="I87" s="88">
        <v>610</v>
      </c>
      <c r="J87" s="88"/>
      <c r="K87" s="44" t="s">
        <v>568</v>
      </c>
      <c r="L87" s="24" t="s">
        <v>22</v>
      </c>
      <c r="M87" s="44" t="s">
        <v>641</v>
      </c>
      <c r="N87" s="42" t="s">
        <v>642</v>
      </c>
      <c r="O87" s="44"/>
      <c r="P87" s="24"/>
      <c r="Q87" s="24"/>
      <c r="R87" s="24"/>
      <c r="S87" s="24"/>
      <c r="T87" s="24"/>
      <c r="U87" s="44"/>
    </row>
    <row r="88" s="55" customFormat="1" ht="29" hidden="1" customHeight="1" spans="1:21">
      <c r="A88" s="24">
        <v>84</v>
      </c>
      <c r="B88" s="92" t="s">
        <v>233</v>
      </c>
      <c r="C88" s="38" t="s">
        <v>270</v>
      </c>
      <c r="D88" s="84">
        <v>5300002</v>
      </c>
      <c r="E88" s="85">
        <v>15199</v>
      </c>
      <c r="F88" s="97">
        <f>13599+800+800</f>
        <v>15199</v>
      </c>
      <c r="G88" s="97"/>
      <c r="H88" s="86">
        <f>F88-G88</f>
        <v>15199</v>
      </c>
      <c r="I88" s="88">
        <f>F88</f>
        <v>15199</v>
      </c>
      <c r="J88" s="88"/>
      <c r="K88" s="44" t="s">
        <v>643</v>
      </c>
      <c r="L88" s="24" t="s">
        <v>22</v>
      </c>
      <c r="M88" s="44" t="s">
        <v>644</v>
      </c>
      <c r="N88" s="42" t="s">
        <v>236</v>
      </c>
      <c r="O88" s="44"/>
      <c r="P88" s="24"/>
      <c r="Q88" s="24"/>
      <c r="R88" s="24"/>
      <c r="S88" s="24"/>
      <c r="T88" s="24"/>
      <c r="U88" s="44"/>
    </row>
    <row r="89" s="55" customFormat="1" ht="29" hidden="1" customHeight="1" spans="1:21">
      <c r="A89" s="38">
        <v>85</v>
      </c>
      <c r="B89" s="92" t="s">
        <v>237</v>
      </c>
      <c r="C89" s="38" t="s">
        <v>238</v>
      </c>
      <c r="D89" s="84">
        <v>13690971933</v>
      </c>
      <c r="E89" s="85">
        <v>10350</v>
      </c>
      <c r="F89" s="97">
        <f>4350+6000</f>
        <v>10350</v>
      </c>
      <c r="G89" s="97">
        <v>6000</v>
      </c>
      <c r="H89" s="86">
        <f>F89-G89</f>
        <v>4350</v>
      </c>
      <c r="I89" s="88">
        <f>F89</f>
        <v>10350</v>
      </c>
      <c r="J89" s="88"/>
      <c r="K89" s="44" t="s">
        <v>643</v>
      </c>
      <c r="L89" s="24" t="s">
        <v>22</v>
      </c>
      <c r="M89" s="44" t="s">
        <v>645</v>
      </c>
      <c r="N89" s="42" t="s">
        <v>646</v>
      </c>
      <c r="O89" s="44"/>
      <c r="P89" s="24"/>
      <c r="Q89" s="24"/>
      <c r="R89" s="24"/>
      <c r="S89" s="24"/>
      <c r="T89" s="24"/>
      <c r="U89" s="44"/>
    </row>
    <row r="90" s="55" customFormat="1" ht="29" hidden="1" customHeight="1" spans="1:21">
      <c r="A90" s="24">
        <v>86</v>
      </c>
      <c r="B90" s="92" t="s">
        <v>240</v>
      </c>
      <c r="C90" s="102" t="s">
        <v>241</v>
      </c>
      <c r="D90" s="105">
        <v>5633283</v>
      </c>
      <c r="E90" s="88">
        <v>4690</v>
      </c>
      <c r="F90" s="88">
        <v>4690</v>
      </c>
      <c r="G90" s="88"/>
      <c r="H90" s="88"/>
      <c r="I90" s="88">
        <v>4690</v>
      </c>
      <c r="J90" s="88"/>
      <c r="K90" s="44" t="s">
        <v>643</v>
      </c>
      <c r="L90" s="24" t="s">
        <v>22</v>
      </c>
      <c r="M90" s="44" t="s">
        <v>647</v>
      </c>
      <c r="N90" s="42" t="s">
        <v>648</v>
      </c>
      <c r="O90" s="44"/>
      <c r="P90" s="24"/>
      <c r="Q90" s="24"/>
      <c r="R90" s="24"/>
      <c r="S90" s="24"/>
      <c r="T90" s="24"/>
      <c r="U90" s="44"/>
    </row>
    <row r="91" s="55" customFormat="1" ht="29" hidden="1" customHeight="1" spans="1:21">
      <c r="A91" s="38">
        <v>87</v>
      </c>
      <c r="B91" s="92" t="s">
        <v>242</v>
      </c>
      <c r="C91" s="38" t="s">
        <v>243</v>
      </c>
      <c r="D91" s="84">
        <v>13536778302</v>
      </c>
      <c r="E91" s="85">
        <v>7220</v>
      </c>
      <c r="F91" s="88">
        <v>7220</v>
      </c>
      <c r="G91" s="88"/>
      <c r="H91" s="88"/>
      <c r="I91" s="88">
        <v>7220</v>
      </c>
      <c r="J91" s="88"/>
      <c r="K91" s="44" t="s">
        <v>547</v>
      </c>
      <c r="L91" s="24" t="s">
        <v>22</v>
      </c>
      <c r="M91" s="44"/>
      <c r="N91" s="42" t="s">
        <v>244</v>
      </c>
      <c r="O91" s="44"/>
      <c r="P91" s="24"/>
      <c r="Q91" s="24"/>
      <c r="R91" s="24"/>
      <c r="S91" s="24"/>
      <c r="T91" s="24"/>
      <c r="U91" s="44"/>
    </row>
    <row r="92" s="55" customFormat="1" ht="29" hidden="1" customHeight="1" spans="1:21">
      <c r="A92" s="24">
        <v>88</v>
      </c>
      <c r="B92" s="92" t="s">
        <v>245</v>
      </c>
      <c r="C92" s="102" t="s">
        <v>246</v>
      </c>
      <c r="D92" s="105">
        <v>13829392858</v>
      </c>
      <c r="E92" s="88">
        <v>6350</v>
      </c>
      <c r="F92" s="88">
        <v>6350</v>
      </c>
      <c r="G92" s="88"/>
      <c r="H92" s="88"/>
      <c r="I92" s="88">
        <v>6350</v>
      </c>
      <c r="J92" s="88"/>
      <c r="K92" s="44" t="s">
        <v>547</v>
      </c>
      <c r="L92" s="24" t="s">
        <v>22</v>
      </c>
      <c r="M92" s="44"/>
      <c r="N92" s="42" t="s">
        <v>649</v>
      </c>
      <c r="O92" s="44" t="s">
        <v>583</v>
      </c>
      <c r="P92" s="24">
        <v>6350</v>
      </c>
      <c r="Q92" s="24"/>
      <c r="R92" s="24">
        <f>F92-P92</f>
        <v>0</v>
      </c>
      <c r="S92" s="24"/>
      <c r="T92" s="24">
        <v>0</v>
      </c>
      <c r="U92" s="44"/>
    </row>
    <row r="93" s="55" customFormat="1" ht="29" hidden="1" customHeight="1" spans="1:21">
      <c r="A93" s="38">
        <v>89</v>
      </c>
      <c r="B93" s="92" t="s">
        <v>247</v>
      </c>
      <c r="C93" s="102" t="s">
        <v>248</v>
      </c>
      <c r="D93" s="105">
        <v>5632285</v>
      </c>
      <c r="E93" s="85">
        <v>12760</v>
      </c>
      <c r="F93" s="97">
        <f>10160+800+800+1000</f>
        <v>12760</v>
      </c>
      <c r="G93" s="97">
        <v>1600</v>
      </c>
      <c r="H93" s="86">
        <f>F93-G93</f>
        <v>11160</v>
      </c>
      <c r="I93" s="88">
        <f>F93</f>
        <v>12760</v>
      </c>
      <c r="J93" s="88"/>
      <c r="K93" s="44" t="s">
        <v>547</v>
      </c>
      <c r="L93" s="24" t="s">
        <v>22</v>
      </c>
      <c r="M93" s="44"/>
      <c r="N93" s="42" t="s">
        <v>650</v>
      </c>
      <c r="O93" s="44"/>
      <c r="P93" s="24"/>
      <c r="Q93" s="24"/>
      <c r="R93" s="24"/>
      <c r="S93" s="24"/>
      <c r="T93" s="24"/>
      <c r="U93" s="44"/>
    </row>
    <row r="94" s="55" customFormat="1" ht="29" hidden="1" customHeight="1" spans="1:21">
      <c r="A94" s="24">
        <v>90</v>
      </c>
      <c r="B94" s="92" t="s">
        <v>651</v>
      </c>
      <c r="C94" s="38" t="s">
        <v>386</v>
      </c>
      <c r="D94" s="84">
        <v>5632318</v>
      </c>
      <c r="E94" s="88">
        <v>3340</v>
      </c>
      <c r="F94" s="88">
        <v>3340</v>
      </c>
      <c r="G94" s="88"/>
      <c r="H94" s="88"/>
      <c r="I94" s="88">
        <f>F94</f>
        <v>3340</v>
      </c>
      <c r="J94" s="88"/>
      <c r="K94" s="139" t="s">
        <v>547</v>
      </c>
      <c r="L94" s="24" t="s">
        <v>22</v>
      </c>
      <c r="M94" s="44"/>
      <c r="N94" s="42" t="s">
        <v>278</v>
      </c>
      <c r="O94" s="44"/>
      <c r="P94" s="24"/>
      <c r="Q94" s="24"/>
      <c r="R94" s="24"/>
      <c r="S94" s="24"/>
      <c r="T94" s="24"/>
      <c r="U94" s="44"/>
    </row>
    <row r="95" s="55" customFormat="1" ht="29" hidden="1" customHeight="1" spans="1:21">
      <c r="A95" s="38">
        <v>91</v>
      </c>
      <c r="B95" s="92" t="s">
        <v>250</v>
      </c>
      <c r="C95" s="102" t="s">
        <v>251</v>
      </c>
      <c r="D95" s="105">
        <v>5632213</v>
      </c>
      <c r="E95" s="88">
        <f>F95</f>
        <v>6430</v>
      </c>
      <c r="F95" s="97">
        <f>800+5630</f>
        <v>6430</v>
      </c>
      <c r="G95" s="97">
        <v>800</v>
      </c>
      <c r="H95" s="86">
        <f>F95-G95</f>
        <v>5630</v>
      </c>
      <c r="I95" s="88">
        <f>F95</f>
        <v>6430</v>
      </c>
      <c r="J95" s="88"/>
      <c r="K95" s="44" t="s">
        <v>547</v>
      </c>
      <c r="L95" s="24" t="s">
        <v>22</v>
      </c>
      <c r="M95" s="44"/>
      <c r="N95" s="42" t="s">
        <v>213</v>
      </c>
      <c r="O95" s="44"/>
      <c r="P95" s="24"/>
      <c r="Q95" s="24"/>
      <c r="R95" s="24"/>
      <c r="S95" s="24"/>
      <c r="T95" s="24"/>
      <c r="U95" s="44"/>
    </row>
    <row r="96" s="55" customFormat="1" ht="29" hidden="1" customHeight="1" spans="1:21">
      <c r="A96" s="24">
        <v>92</v>
      </c>
      <c r="B96" s="92" t="s">
        <v>253</v>
      </c>
      <c r="C96" s="38" t="s">
        <v>652</v>
      </c>
      <c r="D96" s="84">
        <v>13829377626</v>
      </c>
      <c r="E96" s="88">
        <v>12860</v>
      </c>
      <c r="F96" s="97">
        <f>1000+11860</f>
        <v>12860</v>
      </c>
      <c r="G96" s="97">
        <v>1000</v>
      </c>
      <c r="H96" s="86">
        <f>F96-G96</f>
        <v>11860</v>
      </c>
      <c r="I96" s="88">
        <v>12860</v>
      </c>
      <c r="J96" s="88"/>
      <c r="K96" s="44" t="s">
        <v>547</v>
      </c>
      <c r="L96" s="24" t="s">
        <v>22</v>
      </c>
      <c r="M96" s="44" t="s">
        <v>653</v>
      </c>
      <c r="N96" s="42" t="s">
        <v>654</v>
      </c>
      <c r="O96" s="44"/>
      <c r="P96" s="24"/>
      <c r="Q96" s="24"/>
      <c r="R96" s="24"/>
      <c r="S96" s="24"/>
      <c r="T96" s="24"/>
      <c r="U96" s="44"/>
    </row>
    <row r="97" s="55" customFormat="1" ht="29" hidden="1" customHeight="1" spans="1:21">
      <c r="A97" s="38">
        <v>93</v>
      </c>
      <c r="B97" s="92" t="s">
        <v>256</v>
      </c>
      <c r="C97" s="98" t="s">
        <v>257</v>
      </c>
      <c r="D97" s="94">
        <v>5638783</v>
      </c>
      <c r="E97" s="88">
        <v>6850</v>
      </c>
      <c r="F97" s="97">
        <f>6050+800</f>
        <v>6850</v>
      </c>
      <c r="G97" s="97">
        <v>800</v>
      </c>
      <c r="H97" s="86">
        <f>F97-G97</f>
        <v>6050</v>
      </c>
      <c r="I97" s="88">
        <v>6850</v>
      </c>
      <c r="J97" s="88"/>
      <c r="K97" s="44" t="s">
        <v>655</v>
      </c>
      <c r="L97" s="24" t="s">
        <v>22</v>
      </c>
      <c r="M97" s="44"/>
      <c r="N97" s="42" t="s">
        <v>600</v>
      </c>
      <c r="O97" s="44"/>
      <c r="P97" s="24"/>
      <c r="Q97" s="24"/>
      <c r="R97" s="24"/>
      <c r="S97" s="24"/>
      <c r="T97" s="24"/>
      <c r="U97" s="44"/>
    </row>
    <row r="98" s="55" customFormat="1" ht="29" hidden="1" customHeight="1" spans="1:21">
      <c r="A98" s="24">
        <v>94</v>
      </c>
      <c r="B98" s="92" t="s">
        <v>258</v>
      </c>
      <c r="C98" s="38" t="s">
        <v>259</v>
      </c>
      <c r="D98" s="84">
        <v>5631699</v>
      </c>
      <c r="E98" s="88">
        <v>2150</v>
      </c>
      <c r="F98" s="97">
        <f>1550+600</f>
        <v>2150</v>
      </c>
      <c r="G98" s="97">
        <v>600</v>
      </c>
      <c r="H98" s="86">
        <f>F98-G98</f>
        <v>1550</v>
      </c>
      <c r="I98" s="88">
        <v>2150</v>
      </c>
      <c r="J98" s="88"/>
      <c r="K98" s="44" t="s">
        <v>655</v>
      </c>
      <c r="L98" s="24" t="s">
        <v>22</v>
      </c>
      <c r="M98" s="44"/>
      <c r="N98" s="42" t="s">
        <v>656</v>
      </c>
      <c r="O98" s="44"/>
      <c r="P98" s="24"/>
      <c r="Q98" s="24"/>
      <c r="R98" s="24"/>
      <c r="S98" s="24"/>
      <c r="T98" s="24"/>
      <c r="U98" s="44"/>
    </row>
    <row r="99" s="55" customFormat="1" ht="29" hidden="1" customHeight="1" spans="1:21">
      <c r="A99" s="38">
        <v>95</v>
      </c>
      <c r="B99" s="92" t="s">
        <v>260</v>
      </c>
      <c r="C99" s="38" t="s">
        <v>657</v>
      </c>
      <c r="D99" s="84">
        <v>18207626993</v>
      </c>
      <c r="E99" s="85">
        <v>23892</v>
      </c>
      <c r="F99" s="88">
        <v>23892</v>
      </c>
      <c r="G99" s="88"/>
      <c r="H99" s="88"/>
      <c r="I99" s="88">
        <f>E99</f>
        <v>23892</v>
      </c>
      <c r="J99" s="88"/>
      <c r="K99" s="44" t="s">
        <v>658</v>
      </c>
      <c r="L99" s="24" t="s">
        <v>22</v>
      </c>
      <c r="M99" s="44"/>
      <c r="N99" s="42" t="s">
        <v>659</v>
      </c>
      <c r="O99" s="44"/>
      <c r="P99" s="24"/>
      <c r="Q99" s="24"/>
      <c r="R99" s="24"/>
      <c r="S99" s="24"/>
      <c r="T99" s="24"/>
      <c r="U99" s="44"/>
    </row>
    <row r="100" s="55" customFormat="1" ht="29" hidden="1" customHeight="1" spans="1:21">
      <c r="A100" s="24">
        <v>96</v>
      </c>
      <c r="B100" s="92" t="s">
        <v>263</v>
      </c>
      <c r="C100" s="38" t="s">
        <v>264</v>
      </c>
      <c r="D100" s="84">
        <v>13829311207</v>
      </c>
      <c r="E100" s="85">
        <v>5360</v>
      </c>
      <c r="F100" s="88">
        <v>5360</v>
      </c>
      <c r="G100" s="88"/>
      <c r="H100" s="88"/>
      <c r="I100" s="88">
        <v>5360</v>
      </c>
      <c r="J100" s="88"/>
      <c r="K100" s="44" t="s">
        <v>658</v>
      </c>
      <c r="L100" s="24" t="s">
        <v>22</v>
      </c>
      <c r="M100" s="44"/>
      <c r="N100" s="42" t="s">
        <v>660</v>
      </c>
      <c r="O100" s="44"/>
      <c r="P100" s="24"/>
      <c r="Q100" s="24"/>
      <c r="R100" s="24"/>
      <c r="S100" s="24"/>
      <c r="T100" s="24"/>
      <c r="U100" s="44"/>
    </row>
    <row r="101" s="55" customFormat="1" ht="29" hidden="1" customHeight="1" spans="1:21">
      <c r="A101" s="38">
        <v>97</v>
      </c>
      <c r="B101" s="92" t="s">
        <v>265</v>
      </c>
      <c r="C101" s="38" t="s">
        <v>266</v>
      </c>
      <c r="D101" s="84">
        <v>13829375868</v>
      </c>
      <c r="E101" s="88">
        <f>F101</f>
        <v>143910.26</v>
      </c>
      <c r="F101" s="97">
        <v>143910.26</v>
      </c>
      <c r="G101" s="97">
        <v>3600</v>
      </c>
      <c r="H101" s="86">
        <f>F101-G101</f>
        <v>140310.26</v>
      </c>
      <c r="I101" s="88">
        <f>F101</f>
        <v>143910.26</v>
      </c>
      <c r="J101" s="88"/>
      <c r="K101" s="44" t="s">
        <v>658</v>
      </c>
      <c r="L101" s="24" t="s">
        <v>22</v>
      </c>
      <c r="M101" s="44"/>
      <c r="N101" s="42" t="s">
        <v>661</v>
      </c>
      <c r="O101" s="44"/>
      <c r="P101" s="24"/>
      <c r="Q101" s="24"/>
      <c r="R101" s="24"/>
      <c r="S101" s="24"/>
      <c r="T101" s="24"/>
      <c r="U101" s="44"/>
    </row>
    <row r="102" s="55" customFormat="1" ht="29" hidden="1" customHeight="1" spans="1:21">
      <c r="A102" s="24">
        <v>98</v>
      </c>
      <c r="B102" s="92" t="s">
        <v>269</v>
      </c>
      <c r="C102" s="38" t="s">
        <v>66</v>
      </c>
      <c r="D102" s="84">
        <v>15820160507</v>
      </c>
      <c r="E102" s="85">
        <v>8300</v>
      </c>
      <c r="F102" s="88">
        <v>8300</v>
      </c>
      <c r="G102" s="88"/>
      <c r="H102" s="88"/>
      <c r="I102" s="88">
        <f>F102</f>
        <v>8300</v>
      </c>
      <c r="J102" s="88"/>
      <c r="K102" s="44" t="s">
        <v>662</v>
      </c>
      <c r="L102" s="24" t="s">
        <v>22</v>
      </c>
      <c r="M102" s="44"/>
      <c r="N102" s="42" t="s">
        <v>663</v>
      </c>
      <c r="O102" s="44"/>
      <c r="P102" s="24"/>
      <c r="Q102" s="24"/>
      <c r="R102" s="24"/>
      <c r="S102" s="24"/>
      <c r="T102" s="24"/>
      <c r="U102" s="44"/>
    </row>
    <row r="103" s="55" customFormat="1" ht="29" hidden="1" customHeight="1" spans="1:21">
      <c r="A103" s="38">
        <v>99</v>
      </c>
      <c r="B103" s="92" t="s">
        <v>272</v>
      </c>
      <c r="C103" s="102" t="s">
        <v>273</v>
      </c>
      <c r="D103" s="105">
        <v>13322695616</v>
      </c>
      <c r="E103" s="88">
        <v>4910</v>
      </c>
      <c r="F103" s="97">
        <f>800+4110</f>
        <v>4910</v>
      </c>
      <c r="G103" s="97">
        <v>800</v>
      </c>
      <c r="H103" s="86">
        <f>F103-G103</f>
        <v>4110</v>
      </c>
      <c r="I103" s="88">
        <v>4910</v>
      </c>
      <c r="J103" s="88"/>
      <c r="K103" s="44" t="s">
        <v>664</v>
      </c>
      <c r="L103" s="24" t="s">
        <v>22</v>
      </c>
      <c r="M103" s="44"/>
      <c r="N103" s="42" t="s">
        <v>600</v>
      </c>
      <c r="O103" s="44"/>
      <c r="P103" s="24"/>
      <c r="Q103" s="24"/>
      <c r="R103" s="24"/>
      <c r="S103" s="24"/>
      <c r="T103" s="24"/>
      <c r="U103" s="44"/>
    </row>
    <row r="104" s="55" customFormat="1" ht="29" hidden="1" customHeight="1" spans="1:21">
      <c r="A104" s="24">
        <v>100</v>
      </c>
      <c r="B104" s="92" t="s">
        <v>665</v>
      </c>
      <c r="C104" s="38" t="s">
        <v>666</v>
      </c>
      <c r="D104" s="84">
        <v>18024880005</v>
      </c>
      <c r="E104" s="88">
        <v>5520</v>
      </c>
      <c r="F104" s="97">
        <f>4920+600</f>
        <v>5520</v>
      </c>
      <c r="G104" s="97">
        <v>600</v>
      </c>
      <c r="H104" s="86">
        <f>F104-G104</f>
        <v>4920</v>
      </c>
      <c r="I104" s="88">
        <v>5520</v>
      </c>
      <c r="J104" s="88"/>
      <c r="K104" s="44" t="s">
        <v>664</v>
      </c>
      <c r="L104" s="24" t="s">
        <v>22</v>
      </c>
      <c r="M104" s="44" t="s">
        <v>667</v>
      </c>
      <c r="N104" s="42" t="s">
        <v>668</v>
      </c>
      <c r="O104" s="44"/>
      <c r="P104" s="24"/>
      <c r="Q104" s="24"/>
      <c r="R104" s="24"/>
      <c r="S104" s="24"/>
      <c r="T104" s="24"/>
      <c r="U104" s="44"/>
    </row>
    <row r="105" s="55" customFormat="1" ht="29" hidden="1" customHeight="1" spans="1:21">
      <c r="A105" s="38">
        <v>101</v>
      </c>
      <c r="B105" s="92" t="s">
        <v>278</v>
      </c>
      <c r="C105" s="38" t="s">
        <v>279</v>
      </c>
      <c r="D105" s="84">
        <v>13829369065</v>
      </c>
      <c r="E105" s="88">
        <v>2658</v>
      </c>
      <c r="F105" s="97">
        <f>600+2058</f>
        <v>2658</v>
      </c>
      <c r="G105" s="97">
        <v>600</v>
      </c>
      <c r="H105" s="86">
        <f>F105-G105</f>
        <v>2058</v>
      </c>
      <c r="I105" s="88">
        <v>2658</v>
      </c>
      <c r="J105" s="88"/>
      <c r="K105" s="44" t="s">
        <v>664</v>
      </c>
      <c r="L105" s="24"/>
      <c r="M105" s="44"/>
      <c r="N105" s="42" t="s">
        <v>669</v>
      </c>
      <c r="O105" s="44"/>
      <c r="P105" s="24"/>
      <c r="Q105" s="24"/>
      <c r="R105" s="24"/>
      <c r="S105" s="24"/>
      <c r="T105" s="24"/>
      <c r="U105" s="44"/>
    </row>
    <row r="106" s="55" customFormat="1" ht="29" hidden="1" customHeight="1" spans="1:21">
      <c r="A106" s="24">
        <v>102</v>
      </c>
      <c r="B106" s="92" t="s">
        <v>281</v>
      </c>
      <c r="C106" s="38" t="s">
        <v>670</v>
      </c>
      <c r="D106" s="89" t="s">
        <v>671</v>
      </c>
      <c r="E106" s="88">
        <v>3215</v>
      </c>
      <c r="F106" s="97">
        <f>2715+500</f>
        <v>3215</v>
      </c>
      <c r="G106" s="97">
        <v>500</v>
      </c>
      <c r="H106" s="86">
        <f>F106-G106</f>
        <v>2715</v>
      </c>
      <c r="I106" s="88">
        <v>3215</v>
      </c>
      <c r="J106" s="88"/>
      <c r="K106" s="44" t="s">
        <v>664</v>
      </c>
      <c r="L106" s="24"/>
      <c r="M106" s="44"/>
      <c r="N106" s="42" t="s">
        <v>672</v>
      </c>
      <c r="O106" s="44"/>
      <c r="P106" s="24"/>
      <c r="Q106" s="24"/>
      <c r="R106" s="24"/>
      <c r="S106" s="24"/>
      <c r="T106" s="24"/>
      <c r="U106" s="44"/>
    </row>
    <row r="107" s="55" customFormat="1" ht="29" hidden="1" customHeight="1" spans="1:21">
      <c r="A107" s="38">
        <v>103</v>
      </c>
      <c r="B107" s="92" t="s">
        <v>285</v>
      </c>
      <c r="C107" s="38" t="s">
        <v>286</v>
      </c>
      <c r="D107" s="84">
        <v>19820579119</v>
      </c>
      <c r="E107" s="85">
        <v>9615.88</v>
      </c>
      <c r="F107" s="88">
        <v>9615.88</v>
      </c>
      <c r="G107" s="88"/>
      <c r="H107" s="88"/>
      <c r="I107" s="88">
        <f>F107</f>
        <v>9615.88</v>
      </c>
      <c r="J107" s="88"/>
      <c r="K107" s="44" t="s">
        <v>673</v>
      </c>
      <c r="L107" s="24" t="s">
        <v>22</v>
      </c>
      <c r="M107" s="44"/>
      <c r="N107" s="42" t="s">
        <v>674</v>
      </c>
      <c r="O107" s="44"/>
      <c r="P107" s="24"/>
      <c r="Q107" s="24"/>
      <c r="R107" s="24"/>
      <c r="S107" s="24"/>
      <c r="T107" s="24"/>
      <c r="U107" s="44"/>
    </row>
    <row r="108" s="55" customFormat="1" ht="29" hidden="1" customHeight="1" spans="1:21">
      <c r="A108" s="24">
        <v>104</v>
      </c>
      <c r="B108" s="92" t="s">
        <v>289</v>
      </c>
      <c r="C108" s="38" t="s">
        <v>290</v>
      </c>
      <c r="D108" s="84">
        <v>5633271</v>
      </c>
      <c r="E108" s="88">
        <v>34320</v>
      </c>
      <c r="F108" s="97">
        <f>10100+4220+13000+7000</f>
        <v>34320</v>
      </c>
      <c r="G108" s="97"/>
      <c r="H108" s="86">
        <f>F108-G108</f>
        <v>34320</v>
      </c>
      <c r="I108" s="88">
        <v>34320</v>
      </c>
      <c r="J108" s="88"/>
      <c r="K108" s="44" t="s">
        <v>675</v>
      </c>
      <c r="L108" s="24" t="s">
        <v>22</v>
      </c>
      <c r="M108" s="44" t="s">
        <v>676</v>
      </c>
      <c r="N108" s="42" t="s">
        <v>677</v>
      </c>
      <c r="O108" s="44"/>
      <c r="P108" s="24"/>
      <c r="Q108" s="24"/>
      <c r="R108" s="24"/>
      <c r="S108" s="24"/>
      <c r="T108" s="24"/>
      <c r="U108" s="44"/>
    </row>
    <row r="109" s="55" customFormat="1" ht="29" hidden="1" customHeight="1" spans="1:21">
      <c r="A109" s="38">
        <v>105</v>
      </c>
      <c r="B109" s="92" t="s">
        <v>291</v>
      </c>
      <c r="C109" s="102" t="s">
        <v>292</v>
      </c>
      <c r="D109" s="105">
        <v>5633751</v>
      </c>
      <c r="E109" s="88">
        <v>1400</v>
      </c>
      <c r="F109" s="88">
        <v>1400</v>
      </c>
      <c r="G109" s="88"/>
      <c r="H109" s="88"/>
      <c r="I109" s="88">
        <v>1400</v>
      </c>
      <c r="J109" s="88"/>
      <c r="K109" s="44" t="s">
        <v>574</v>
      </c>
      <c r="L109" s="24" t="s">
        <v>22</v>
      </c>
      <c r="M109" s="44" t="s">
        <v>678</v>
      </c>
      <c r="N109" s="42" t="s">
        <v>679</v>
      </c>
      <c r="O109" s="44"/>
      <c r="P109" s="24"/>
      <c r="Q109" s="24"/>
      <c r="R109" s="24"/>
      <c r="S109" s="24"/>
      <c r="T109" s="24"/>
      <c r="U109" s="44"/>
    </row>
    <row r="110" s="55" customFormat="1" ht="29" hidden="1" customHeight="1" spans="1:21">
      <c r="A110" s="24">
        <v>106</v>
      </c>
      <c r="B110" s="92" t="s">
        <v>295</v>
      </c>
      <c r="C110" s="102" t="s">
        <v>296</v>
      </c>
      <c r="D110" s="105">
        <v>13924019359</v>
      </c>
      <c r="E110" s="88">
        <v>18126</v>
      </c>
      <c r="F110" s="88">
        <v>18126</v>
      </c>
      <c r="G110" s="88"/>
      <c r="H110" s="88"/>
      <c r="I110" s="88">
        <v>18126</v>
      </c>
      <c r="J110" s="88"/>
      <c r="K110" s="44" t="s">
        <v>574</v>
      </c>
      <c r="L110" s="24" t="s">
        <v>22</v>
      </c>
      <c r="M110" s="44" t="s">
        <v>680</v>
      </c>
      <c r="N110" s="42" t="s">
        <v>681</v>
      </c>
      <c r="O110" s="44"/>
      <c r="P110" s="24"/>
      <c r="Q110" s="24"/>
      <c r="R110" s="24"/>
      <c r="S110" s="24"/>
      <c r="T110" s="24"/>
      <c r="U110" s="44"/>
    </row>
    <row r="111" s="55" customFormat="1" ht="29" hidden="1" customHeight="1" spans="1:21">
      <c r="A111" s="38">
        <v>107</v>
      </c>
      <c r="B111" s="92" t="s">
        <v>682</v>
      </c>
      <c r="C111" s="102" t="s">
        <v>300</v>
      </c>
      <c r="D111" s="105">
        <v>18938106784</v>
      </c>
      <c r="E111" s="88">
        <v>3000</v>
      </c>
      <c r="F111" s="88">
        <v>3000</v>
      </c>
      <c r="G111" s="88"/>
      <c r="H111" s="88"/>
      <c r="I111" s="88">
        <v>3000</v>
      </c>
      <c r="J111" s="88"/>
      <c r="K111" s="44" t="s">
        <v>574</v>
      </c>
      <c r="L111" s="24" t="s">
        <v>22</v>
      </c>
      <c r="M111" s="44" t="s">
        <v>683</v>
      </c>
      <c r="N111" s="42" t="s">
        <v>681</v>
      </c>
      <c r="O111" s="44"/>
      <c r="P111" s="24"/>
      <c r="Q111" s="24"/>
      <c r="R111" s="24"/>
      <c r="S111" s="24"/>
      <c r="T111" s="24"/>
      <c r="U111" s="44"/>
    </row>
    <row r="112" s="55" customFormat="1" ht="29" hidden="1" customHeight="1" spans="1:21">
      <c r="A112" s="24">
        <v>108</v>
      </c>
      <c r="B112" s="92" t="s">
        <v>684</v>
      </c>
      <c r="C112" s="102" t="s">
        <v>685</v>
      </c>
      <c r="D112" s="105">
        <v>13553256470</v>
      </c>
      <c r="E112" s="88">
        <v>4000</v>
      </c>
      <c r="F112" s="88">
        <v>4000</v>
      </c>
      <c r="G112" s="88"/>
      <c r="H112" s="88"/>
      <c r="I112" s="88">
        <v>4000</v>
      </c>
      <c r="J112" s="88"/>
      <c r="K112" s="44" t="s">
        <v>574</v>
      </c>
      <c r="L112" s="24" t="s">
        <v>22</v>
      </c>
      <c r="M112" s="44" t="s">
        <v>686</v>
      </c>
      <c r="N112" s="42" t="s">
        <v>681</v>
      </c>
      <c r="O112" s="44"/>
      <c r="P112" s="24"/>
      <c r="Q112" s="24"/>
      <c r="R112" s="24"/>
      <c r="S112" s="24"/>
      <c r="T112" s="24"/>
      <c r="U112" s="44"/>
    </row>
    <row r="113" s="55" customFormat="1" ht="29" hidden="1" customHeight="1" spans="1:21">
      <c r="A113" s="38">
        <v>109</v>
      </c>
      <c r="B113" s="92" t="s">
        <v>297</v>
      </c>
      <c r="C113" s="102" t="s">
        <v>298</v>
      </c>
      <c r="D113" s="105">
        <v>13435394926</v>
      </c>
      <c r="E113" s="88">
        <v>3190</v>
      </c>
      <c r="F113" s="88">
        <v>3190</v>
      </c>
      <c r="G113" s="88"/>
      <c r="H113" s="88"/>
      <c r="I113" s="88">
        <v>3190</v>
      </c>
      <c r="J113" s="88"/>
      <c r="K113" s="44" t="s">
        <v>574</v>
      </c>
      <c r="L113" s="24" t="s">
        <v>22</v>
      </c>
      <c r="M113" s="44" t="s">
        <v>687</v>
      </c>
      <c r="N113" s="42" t="s">
        <v>681</v>
      </c>
      <c r="O113" s="44"/>
      <c r="P113" s="24"/>
      <c r="Q113" s="24"/>
      <c r="R113" s="24"/>
      <c r="S113" s="24"/>
      <c r="T113" s="24"/>
      <c r="U113" s="44"/>
    </row>
    <row r="114" s="55" customFormat="1" ht="29" hidden="1" customHeight="1" spans="1:21">
      <c r="A114" s="24">
        <v>110</v>
      </c>
      <c r="B114" s="92" t="s">
        <v>688</v>
      </c>
      <c r="C114" s="102" t="s">
        <v>689</v>
      </c>
      <c r="D114" s="105">
        <v>13902468586</v>
      </c>
      <c r="E114" s="88">
        <v>36400</v>
      </c>
      <c r="F114" s="88">
        <v>36400</v>
      </c>
      <c r="G114" s="88"/>
      <c r="H114" s="88"/>
      <c r="I114" s="88">
        <v>36400</v>
      </c>
      <c r="J114" s="88"/>
      <c r="K114" s="44" t="s">
        <v>588</v>
      </c>
      <c r="L114" s="24" t="s">
        <v>22</v>
      </c>
      <c r="M114" s="44" t="s">
        <v>690</v>
      </c>
      <c r="N114" s="42" t="s">
        <v>679</v>
      </c>
      <c r="O114" s="44"/>
      <c r="P114" s="24"/>
      <c r="Q114" s="24"/>
      <c r="R114" s="24"/>
      <c r="S114" s="24"/>
      <c r="T114" s="24"/>
      <c r="U114" s="44"/>
    </row>
    <row r="115" s="55" customFormat="1" ht="29" hidden="1" customHeight="1" spans="1:21">
      <c r="A115" s="38">
        <v>111</v>
      </c>
      <c r="B115" s="92" t="s">
        <v>691</v>
      </c>
      <c r="C115" s="38" t="s">
        <v>692</v>
      </c>
      <c r="D115" s="89" t="s">
        <v>693</v>
      </c>
      <c r="E115" s="88">
        <v>5000</v>
      </c>
      <c r="F115" s="88">
        <v>5000</v>
      </c>
      <c r="G115" s="88"/>
      <c r="H115" s="88"/>
      <c r="I115" s="88"/>
      <c r="J115" s="88">
        <v>5000</v>
      </c>
      <c r="K115" s="44" t="s">
        <v>574</v>
      </c>
      <c r="L115" s="24" t="s">
        <v>22</v>
      </c>
      <c r="M115" s="44" t="s">
        <v>694</v>
      </c>
      <c r="N115" s="42" t="s">
        <v>695</v>
      </c>
      <c r="O115" s="44"/>
      <c r="P115" s="24"/>
      <c r="Q115" s="24"/>
      <c r="R115" s="24"/>
      <c r="S115" s="24"/>
      <c r="T115" s="24"/>
      <c r="U115" s="44" t="s">
        <v>696</v>
      </c>
    </row>
    <row r="116" s="55" customFormat="1" ht="29" hidden="1" customHeight="1" spans="1:21">
      <c r="A116" s="24">
        <v>112</v>
      </c>
      <c r="B116" s="92" t="s">
        <v>301</v>
      </c>
      <c r="C116" s="38" t="s">
        <v>302</v>
      </c>
      <c r="D116" s="84">
        <v>13829310360</v>
      </c>
      <c r="E116" s="88">
        <v>3000</v>
      </c>
      <c r="F116" s="88">
        <v>3000</v>
      </c>
      <c r="G116" s="88"/>
      <c r="H116" s="88"/>
      <c r="I116" s="88">
        <v>3000</v>
      </c>
      <c r="J116" s="88"/>
      <c r="K116" s="44" t="s">
        <v>697</v>
      </c>
      <c r="L116" s="24" t="s">
        <v>22</v>
      </c>
      <c r="M116" s="44" t="s">
        <v>698</v>
      </c>
      <c r="N116" s="42" t="s">
        <v>699</v>
      </c>
      <c r="O116" s="44"/>
      <c r="P116" s="24"/>
      <c r="Q116" s="24"/>
      <c r="R116" s="24"/>
      <c r="S116" s="24"/>
      <c r="T116" s="24"/>
      <c r="U116" s="44"/>
    </row>
    <row r="117" s="55" customFormat="1" ht="29" hidden="1" customHeight="1" spans="1:21">
      <c r="A117" s="38">
        <v>113</v>
      </c>
      <c r="B117" s="92" t="s">
        <v>700</v>
      </c>
      <c r="C117" s="38" t="s">
        <v>701</v>
      </c>
      <c r="D117" s="89" t="s">
        <v>702</v>
      </c>
      <c r="E117" s="88">
        <v>2000</v>
      </c>
      <c r="F117" s="88">
        <v>2000</v>
      </c>
      <c r="G117" s="88"/>
      <c r="H117" s="88"/>
      <c r="I117" s="88"/>
      <c r="J117" s="88">
        <v>2000</v>
      </c>
      <c r="K117" s="44" t="s">
        <v>658</v>
      </c>
      <c r="L117" s="24" t="s">
        <v>22</v>
      </c>
      <c r="M117" s="44" t="s">
        <v>703</v>
      </c>
      <c r="N117" s="42" t="s">
        <v>525</v>
      </c>
      <c r="O117" s="44"/>
      <c r="P117" s="24"/>
      <c r="Q117" s="24"/>
      <c r="R117" s="24"/>
      <c r="S117" s="24"/>
      <c r="T117" s="24"/>
      <c r="U117" s="44"/>
    </row>
    <row r="118" s="55" customFormat="1" ht="29" hidden="1" customHeight="1" spans="1:21">
      <c r="A118" s="24">
        <v>114</v>
      </c>
      <c r="B118" s="92" t="s">
        <v>303</v>
      </c>
      <c r="C118" s="38" t="s">
        <v>304</v>
      </c>
      <c r="D118" s="84">
        <v>18807626368</v>
      </c>
      <c r="E118" s="88">
        <v>2000</v>
      </c>
      <c r="F118" s="88">
        <v>2000</v>
      </c>
      <c r="G118" s="88"/>
      <c r="H118" s="88"/>
      <c r="I118" s="88"/>
      <c r="J118" s="88">
        <v>2000</v>
      </c>
      <c r="K118" s="44" t="s">
        <v>577</v>
      </c>
      <c r="L118" s="24" t="s">
        <v>22</v>
      </c>
      <c r="M118" s="44" t="s">
        <v>704</v>
      </c>
      <c r="N118" s="42" t="s">
        <v>525</v>
      </c>
      <c r="O118" s="44"/>
      <c r="P118" s="24"/>
      <c r="Q118" s="24"/>
      <c r="R118" s="24"/>
      <c r="S118" s="24"/>
      <c r="T118" s="24"/>
      <c r="U118" s="44"/>
    </row>
    <row r="119" s="55" customFormat="1" ht="29" hidden="1" customHeight="1" spans="1:21">
      <c r="A119" s="38">
        <v>115</v>
      </c>
      <c r="B119" s="92" t="s">
        <v>705</v>
      </c>
      <c r="C119" s="38" t="s">
        <v>706</v>
      </c>
      <c r="D119" s="84">
        <v>15880883686</v>
      </c>
      <c r="E119" s="88">
        <v>3000</v>
      </c>
      <c r="F119" s="88">
        <v>3000</v>
      </c>
      <c r="G119" s="88"/>
      <c r="H119" s="88"/>
      <c r="I119" s="88"/>
      <c r="J119" s="88">
        <v>3000</v>
      </c>
      <c r="K119" s="44" t="s">
        <v>707</v>
      </c>
      <c r="L119" s="24" t="s">
        <v>22</v>
      </c>
      <c r="M119" s="44" t="s">
        <v>708</v>
      </c>
      <c r="N119" s="42" t="s">
        <v>525</v>
      </c>
      <c r="O119" s="44"/>
      <c r="P119" s="24"/>
      <c r="Q119" s="24"/>
      <c r="R119" s="24"/>
      <c r="S119" s="24"/>
      <c r="T119" s="24"/>
      <c r="U119" s="44"/>
    </row>
    <row r="120" s="59" customFormat="1" ht="35" hidden="1" customHeight="1" spans="1:26">
      <c r="A120" s="24">
        <v>116</v>
      </c>
      <c r="B120" s="126" t="s">
        <v>709</v>
      </c>
      <c r="C120" s="127" t="s">
        <v>710</v>
      </c>
      <c r="D120" s="105">
        <v>18316913317</v>
      </c>
      <c r="E120" s="128">
        <v>1000</v>
      </c>
      <c r="F120" s="88">
        <v>1000</v>
      </c>
      <c r="G120" s="88"/>
      <c r="H120" s="88"/>
      <c r="I120" s="88">
        <v>1000</v>
      </c>
      <c r="J120" s="88"/>
      <c r="K120" s="44" t="s">
        <v>643</v>
      </c>
      <c r="L120" s="121" t="s">
        <v>22</v>
      </c>
      <c r="M120" s="44" t="s">
        <v>711</v>
      </c>
      <c r="N120" s="42" t="s">
        <v>712</v>
      </c>
      <c r="O120" s="44"/>
      <c r="P120" s="121"/>
      <c r="Q120" s="121"/>
      <c r="R120" s="121"/>
      <c r="S120" s="121"/>
      <c r="T120" s="121"/>
      <c r="U120" s="120"/>
      <c r="V120" s="55"/>
      <c r="W120" s="55"/>
      <c r="X120" s="55"/>
      <c r="Y120" s="55"/>
      <c r="Z120" s="55"/>
    </row>
    <row r="121" s="55" customFormat="1" ht="29" hidden="1" customHeight="1" spans="1:21">
      <c r="A121" s="38">
        <v>117</v>
      </c>
      <c r="B121" s="92" t="s">
        <v>713</v>
      </c>
      <c r="C121" s="38" t="s">
        <v>714</v>
      </c>
      <c r="D121" s="89" t="s">
        <v>715</v>
      </c>
      <c r="E121" s="88">
        <v>1000</v>
      </c>
      <c r="F121" s="88">
        <v>1000</v>
      </c>
      <c r="G121" s="88"/>
      <c r="H121" s="88"/>
      <c r="I121" s="88">
        <v>1000</v>
      </c>
      <c r="J121" s="88"/>
      <c r="K121" s="44" t="s">
        <v>643</v>
      </c>
      <c r="L121" s="24" t="s">
        <v>22</v>
      </c>
      <c r="M121" s="44" t="s">
        <v>716</v>
      </c>
      <c r="N121" s="42" t="s">
        <v>717</v>
      </c>
      <c r="O121" s="44"/>
      <c r="P121" s="24"/>
      <c r="Q121" s="24"/>
      <c r="R121" s="24"/>
      <c r="S121" s="24"/>
      <c r="T121" s="24"/>
      <c r="U121" s="44"/>
    </row>
    <row r="122" s="55" customFormat="1" ht="29" hidden="1" customHeight="1" spans="1:21">
      <c r="A122" s="24">
        <v>118</v>
      </c>
      <c r="B122" s="129" t="s">
        <v>305</v>
      </c>
      <c r="C122" s="102" t="s">
        <v>306</v>
      </c>
      <c r="D122" s="105">
        <v>5610900</v>
      </c>
      <c r="E122" s="88">
        <v>5380</v>
      </c>
      <c r="F122" s="97">
        <f>800+4580</f>
        <v>5380</v>
      </c>
      <c r="G122" s="97">
        <v>800</v>
      </c>
      <c r="H122" s="86">
        <f>F122-G122</f>
        <v>4580</v>
      </c>
      <c r="I122" s="88">
        <v>5380</v>
      </c>
      <c r="J122" s="88"/>
      <c r="K122" s="44" t="s">
        <v>673</v>
      </c>
      <c r="L122" s="24" t="s">
        <v>22</v>
      </c>
      <c r="M122" s="44"/>
      <c r="N122" s="42" t="s">
        <v>616</v>
      </c>
      <c r="O122" s="44"/>
      <c r="P122" s="24"/>
      <c r="Q122" s="24"/>
      <c r="R122" s="24"/>
      <c r="S122" s="24"/>
      <c r="T122" s="24"/>
      <c r="U122" s="44"/>
    </row>
    <row r="123" s="55" customFormat="1" ht="29" hidden="1" customHeight="1" spans="1:21">
      <c r="A123" s="38">
        <v>1</v>
      </c>
      <c r="B123" s="130" t="s">
        <v>718</v>
      </c>
      <c r="C123" s="131" t="s">
        <v>719</v>
      </c>
      <c r="D123" s="132">
        <v>13539108542</v>
      </c>
      <c r="E123" s="133">
        <v>3000</v>
      </c>
      <c r="F123" s="134">
        <v>3000</v>
      </c>
      <c r="G123" s="134"/>
      <c r="H123" s="134"/>
      <c r="I123" s="134"/>
      <c r="J123" s="134"/>
      <c r="K123" s="140" t="s">
        <v>568</v>
      </c>
      <c r="L123" s="24" t="s">
        <v>22</v>
      </c>
      <c r="M123" s="44"/>
      <c r="N123" s="47" t="s">
        <v>720</v>
      </c>
      <c r="O123" s="44"/>
      <c r="P123" s="24"/>
      <c r="Q123" s="24"/>
      <c r="R123" s="24"/>
      <c r="S123" s="24"/>
      <c r="T123" s="24"/>
      <c r="U123" s="44"/>
    </row>
    <row r="124" s="55" customFormat="1" ht="29" hidden="1" customHeight="1" spans="1:21">
      <c r="A124" s="38">
        <v>2</v>
      </c>
      <c r="B124" s="130" t="s">
        <v>308</v>
      </c>
      <c r="C124" s="131" t="s">
        <v>309</v>
      </c>
      <c r="D124" s="135">
        <v>13829393756</v>
      </c>
      <c r="E124" s="136">
        <v>30000</v>
      </c>
      <c r="F124" s="134">
        <v>30000</v>
      </c>
      <c r="G124" s="134"/>
      <c r="H124" s="134"/>
      <c r="I124" s="134"/>
      <c r="J124" s="134"/>
      <c r="K124" s="140" t="s">
        <v>558</v>
      </c>
      <c r="L124" s="24" t="s">
        <v>22</v>
      </c>
      <c r="M124" s="44"/>
      <c r="N124" s="47" t="s">
        <v>88</v>
      </c>
      <c r="O124" s="44"/>
      <c r="P124" s="24"/>
      <c r="Q124" s="24"/>
      <c r="R124" s="24"/>
      <c r="S124" s="24"/>
      <c r="T124" s="24"/>
      <c r="U124" s="44"/>
    </row>
    <row r="125" s="55" customFormat="1" ht="29" hidden="1" customHeight="1" spans="1:21">
      <c r="A125" s="38">
        <v>3</v>
      </c>
      <c r="B125" s="129" t="s">
        <v>310</v>
      </c>
      <c r="C125" s="137"/>
      <c r="D125" s="138"/>
      <c r="E125" s="134">
        <v>5000</v>
      </c>
      <c r="F125" s="134">
        <v>5000</v>
      </c>
      <c r="G125" s="134"/>
      <c r="H125" s="134"/>
      <c r="I125" s="134"/>
      <c r="J125" s="134"/>
      <c r="K125" s="140" t="s">
        <v>547</v>
      </c>
      <c r="L125" s="24"/>
      <c r="M125" s="44"/>
      <c r="N125" s="47" t="s">
        <v>88</v>
      </c>
      <c r="O125" s="44"/>
      <c r="P125" s="24"/>
      <c r="Q125" s="24"/>
      <c r="R125" s="24"/>
      <c r="S125" s="24"/>
      <c r="T125" s="24"/>
      <c r="U125" s="44"/>
    </row>
    <row r="126" s="55" customFormat="1" ht="29" hidden="1" customHeight="1" spans="1:21">
      <c r="A126" s="38">
        <v>4</v>
      </c>
      <c r="B126" s="129" t="s">
        <v>721</v>
      </c>
      <c r="C126" s="137"/>
      <c r="D126" s="138"/>
      <c r="E126" s="134">
        <v>2000</v>
      </c>
      <c r="F126" s="134">
        <v>2000</v>
      </c>
      <c r="G126" s="134"/>
      <c r="H126" s="134"/>
      <c r="I126" s="134"/>
      <c r="J126" s="134"/>
      <c r="K126" s="140" t="s">
        <v>722</v>
      </c>
      <c r="L126" s="24"/>
      <c r="M126" s="44"/>
      <c r="N126" s="42"/>
      <c r="O126" s="44"/>
      <c r="P126" s="24"/>
      <c r="Q126" s="24"/>
      <c r="R126" s="24"/>
      <c r="S126" s="24"/>
      <c r="T126" s="24"/>
      <c r="U126" s="44"/>
    </row>
    <row r="127" s="55" customFormat="1" ht="29" hidden="1" customHeight="1" spans="1:21">
      <c r="A127" s="38">
        <v>5</v>
      </c>
      <c r="B127" s="129" t="s">
        <v>312</v>
      </c>
      <c r="C127" s="137"/>
      <c r="D127" s="138"/>
      <c r="E127" s="134">
        <v>5000</v>
      </c>
      <c r="F127" s="134">
        <v>5000</v>
      </c>
      <c r="G127" s="134"/>
      <c r="H127" s="134"/>
      <c r="I127" s="134"/>
      <c r="J127" s="134"/>
      <c r="K127" s="140" t="s">
        <v>662</v>
      </c>
      <c r="L127" s="24"/>
      <c r="M127" s="44"/>
      <c r="N127" s="42"/>
      <c r="O127" s="44"/>
      <c r="P127" s="24"/>
      <c r="Q127" s="24"/>
      <c r="R127" s="24"/>
      <c r="S127" s="24"/>
      <c r="T127" s="24"/>
      <c r="U127" s="44"/>
    </row>
    <row r="128" s="55" customFormat="1" ht="29" hidden="1" customHeight="1" spans="1:21">
      <c r="A128" s="38">
        <v>6</v>
      </c>
      <c r="B128" s="130" t="s">
        <v>723</v>
      </c>
      <c r="C128" s="131" t="s">
        <v>724</v>
      </c>
      <c r="D128" s="132">
        <v>13435398944</v>
      </c>
      <c r="E128" s="133">
        <v>3000</v>
      </c>
      <c r="F128" s="134">
        <v>3000</v>
      </c>
      <c r="G128" s="134"/>
      <c r="H128" s="134"/>
      <c r="I128" s="134"/>
      <c r="J128" s="134"/>
      <c r="K128" s="140" t="s">
        <v>725</v>
      </c>
      <c r="L128" s="24" t="s">
        <v>22</v>
      </c>
      <c r="M128" s="44"/>
      <c r="N128" s="47" t="s">
        <v>726</v>
      </c>
      <c r="O128" s="44"/>
      <c r="P128" s="24"/>
      <c r="Q128" s="24"/>
      <c r="R128" s="24"/>
      <c r="S128" s="24"/>
      <c r="T128" s="24"/>
      <c r="U128" s="44"/>
    </row>
    <row r="129" s="55" customFormat="1" ht="29" hidden="1" customHeight="1" spans="1:21">
      <c r="A129" s="38">
        <v>7</v>
      </c>
      <c r="B129" s="129" t="s">
        <v>727</v>
      </c>
      <c r="C129" s="141"/>
      <c r="D129" s="142"/>
      <c r="E129" s="134">
        <v>5000</v>
      </c>
      <c r="F129" s="134">
        <v>5000</v>
      </c>
      <c r="G129" s="134"/>
      <c r="H129" s="134"/>
      <c r="I129" s="134"/>
      <c r="J129" s="134"/>
      <c r="K129" s="140" t="s">
        <v>675</v>
      </c>
      <c r="L129" s="24"/>
      <c r="M129" s="44"/>
      <c r="N129" s="42"/>
      <c r="O129" s="44"/>
      <c r="P129" s="24"/>
      <c r="Q129" s="24"/>
      <c r="R129" s="24"/>
      <c r="S129" s="24"/>
      <c r="T129" s="24"/>
      <c r="U129" s="44"/>
    </row>
    <row r="130" s="55" customFormat="1" ht="29" hidden="1" customHeight="1" spans="1:21">
      <c r="A130" s="38">
        <v>8</v>
      </c>
      <c r="B130" s="130" t="s">
        <v>315</v>
      </c>
      <c r="C130" s="131" t="s">
        <v>316</v>
      </c>
      <c r="D130" s="132">
        <v>18219338899</v>
      </c>
      <c r="E130" s="133">
        <v>20000</v>
      </c>
      <c r="F130" s="134">
        <v>20000</v>
      </c>
      <c r="G130" s="134"/>
      <c r="H130" s="134"/>
      <c r="I130" s="134"/>
      <c r="J130" s="134"/>
      <c r="K130" s="140" t="s">
        <v>728</v>
      </c>
      <c r="L130" s="24" t="s">
        <v>22</v>
      </c>
      <c r="M130" s="44"/>
      <c r="N130" s="47" t="s">
        <v>729</v>
      </c>
      <c r="O130" s="44"/>
      <c r="P130" s="24"/>
      <c r="Q130" s="24"/>
      <c r="R130" s="24"/>
      <c r="S130" s="24"/>
      <c r="T130" s="24"/>
      <c r="U130" s="44"/>
    </row>
    <row r="131" s="55" customFormat="1" ht="29" hidden="1" customHeight="1" spans="1:21">
      <c r="A131" s="38">
        <v>9</v>
      </c>
      <c r="B131" s="130" t="s">
        <v>730</v>
      </c>
      <c r="C131" s="131"/>
      <c r="D131" s="135"/>
      <c r="E131" s="136">
        <v>5000</v>
      </c>
      <c r="F131" s="134">
        <v>5000</v>
      </c>
      <c r="G131" s="134"/>
      <c r="H131" s="134"/>
      <c r="I131" s="134"/>
      <c r="J131" s="134"/>
      <c r="K131" s="140" t="s">
        <v>561</v>
      </c>
      <c r="L131" s="24"/>
      <c r="M131" s="44"/>
      <c r="N131" s="47"/>
      <c r="O131" s="44"/>
      <c r="P131" s="24"/>
      <c r="Q131" s="24"/>
      <c r="R131" s="24"/>
      <c r="S131" s="24"/>
      <c r="T131" s="24"/>
      <c r="U131" s="44"/>
    </row>
    <row r="132" s="55" customFormat="1" ht="29" hidden="1" customHeight="1" spans="1:21">
      <c r="A132" s="38">
        <v>10</v>
      </c>
      <c r="B132" s="130" t="s">
        <v>731</v>
      </c>
      <c r="C132" s="131" t="s">
        <v>732</v>
      </c>
      <c r="D132" s="235" t="s">
        <v>733</v>
      </c>
      <c r="E132" s="133">
        <v>3000</v>
      </c>
      <c r="F132" s="134">
        <v>3000</v>
      </c>
      <c r="G132" s="134"/>
      <c r="H132" s="134"/>
      <c r="I132" s="134"/>
      <c r="J132" s="134"/>
      <c r="K132" s="140" t="s">
        <v>561</v>
      </c>
      <c r="L132" s="24" t="s">
        <v>22</v>
      </c>
      <c r="M132" s="44"/>
      <c r="N132" s="47" t="s">
        <v>726</v>
      </c>
      <c r="O132" s="44"/>
      <c r="P132" s="24"/>
      <c r="Q132" s="24"/>
      <c r="R132" s="24"/>
      <c r="S132" s="24"/>
      <c r="T132" s="24"/>
      <c r="U132" s="44"/>
    </row>
    <row r="133" s="55" customFormat="1" ht="29" hidden="1" customHeight="1" spans="1:21">
      <c r="A133" s="38">
        <v>11</v>
      </c>
      <c r="B133" s="130" t="s">
        <v>734</v>
      </c>
      <c r="C133" s="131" t="s">
        <v>732</v>
      </c>
      <c r="D133" s="235" t="s">
        <v>733</v>
      </c>
      <c r="E133" s="133">
        <v>2000</v>
      </c>
      <c r="F133" s="134">
        <v>2000</v>
      </c>
      <c r="G133" s="134"/>
      <c r="H133" s="134"/>
      <c r="I133" s="134"/>
      <c r="J133" s="134"/>
      <c r="K133" s="140" t="s">
        <v>561</v>
      </c>
      <c r="L133" s="24" t="s">
        <v>22</v>
      </c>
      <c r="M133" s="44"/>
      <c r="N133" s="47" t="s">
        <v>726</v>
      </c>
      <c r="O133" s="44"/>
      <c r="P133" s="24"/>
      <c r="Q133" s="24"/>
      <c r="R133" s="24"/>
      <c r="S133" s="24"/>
      <c r="T133" s="24"/>
      <c r="U133" s="44"/>
    </row>
    <row r="134" s="55" customFormat="1" ht="29" hidden="1" customHeight="1" spans="1:21">
      <c r="A134" s="38">
        <v>12</v>
      </c>
      <c r="B134" s="130" t="s">
        <v>735</v>
      </c>
      <c r="C134" s="131" t="s">
        <v>736</v>
      </c>
      <c r="D134" s="132">
        <v>17817627950</v>
      </c>
      <c r="E134" s="133">
        <v>2000</v>
      </c>
      <c r="F134" s="134">
        <v>2000</v>
      </c>
      <c r="G134" s="134"/>
      <c r="H134" s="134"/>
      <c r="I134" s="134"/>
      <c r="J134" s="134"/>
      <c r="K134" s="140" t="s">
        <v>737</v>
      </c>
      <c r="L134" s="24" t="s">
        <v>22</v>
      </c>
      <c r="M134" s="44"/>
      <c r="N134" s="47" t="s">
        <v>88</v>
      </c>
      <c r="O134" s="44"/>
      <c r="P134" s="24"/>
      <c r="Q134" s="24"/>
      <c r="R134" s="24"/>
      <c r="S134" s="24"/>
      <c r="T134" s="24"/>
      <c r="U134" s="44"/>
    </row>
    <row r="135" s="55" customFormat="1" ht="29" hidden="1" customHeight="1" spans="1:21">
      <c r="A135" s="38">
        <v>13</v>
      </c>
      <c r="B135" s="130" t="s">
        <v>738</v>
      </c>
      <c r="C135" s="131" t="s">
        <v>739</v>
      </c>
      <c r="D135" s="135">
        <v>17260178863</v>
      </c>
      <c r="E135" s="136">
        <v>2000</v>
      </c>
      <c r="F135" s="134">
        <v>2000</v>
      </c>
      <c r="G135" s="134"/>
      <c r="H135" s="134"/>
      <c r="I135" s="134"/>
      <c r="J135" s="134"/>
      <c r="K135" s="140" t="s">
        <v>737</v>
      </c>
      <c r="L135" s="24" t="s">
        <v>22</v>
      </c>
      <c r="M135" s="44"/>
      <c r="N135" s="47" t="s">
        <v>88</v>
      </c>
      <c r="O135" s="44"/>
      <c r="P135" s="24"/>
      <c r="Q135" s="24"/>
      <c r="R135" s="24"/>
      <c r="S135" s="24"/>
      <c r="T135" s="24"/>
      <c r="U135" s="44"/>
    </row>
    <row r="136" s="55" customFormat="1" ht="29" hidden="1" customHeight="1" spans="1:21">
      <c r="A136" s="38">
        <v>14</v>
      </c>
      <c r="B136" s="130" t="s">
        <v>740</v>
      </c>
      <c r="C136" s="131" t="s">
        <v>741</v>
      </c>
      <c r="D136" s="135" t="s">
        <v>742</v>
      </c>
      <c r="E136" s="136">
        <v>30000</v>
      </c>
      <c r="F136" s="134"/>
      <c r="G136" s="134"/>
      <c r="H136" s="134"/>
      <c r="I136" s="134"/>
      <c r="J136" s="134"/>
      <c r="K136" s="140"/>
      <c r="L136" s="24" t="s">
        <v>22</v>
      </c>
      <c r="M136" s="44"/>
      <c r="N136" s="47" t="s">
        <v>88</v>
      </c>
      <c r="O136" s="44"/>
      <c r="P136" s="24"/>
      <c r="Q136" s="24"/>
      <c r="R136" s="24"/>
      <c r="S136" s="24"/>
      <c r="T136" s="24"/>
      <c r="U136" s="44"/>
    </row>
    <row r="137" s="55" customFormat="1" ht="29" hidden="1" customHeight="1" spans="1:21">
      <c r="A137" s="38">
        <v>15</v>
      </c>
      <c r="B137" s="130" t="s">
        <v>743</v>
      </c>
      <c r="C137" s="131" t="s">
        <v>744</v>
      </c>
      <c r="D137" s="132" t="s">
        <v>745</v>
      </c>
      <c r="E137" s="133">
        <v>50000</v>
      </c>
      <c r="F137" s="134"/>
      <c r="G137" s="134"/>
      <c r="H137" s="134"/>
      <c r="I137" s="134"/>
      <c r="J137" s="134"/>
      <c r="K137" s="140"/>
      <c r="L137" s="24" t="s">
        <v>22</v>
      </c>
      <c r="M137" s="44"/>
      <c r="N137" s="47" t="s">
        <v>88</v>
      </c>
      <c r="O137" s="44"/>
      <c r="P137" s="24"/>
      <c r="Q137" s="24"/>
      <c r="R137" s="24"/>
      <c r="S137" s="24"/>
      <c r="T137" s="24"/>
      <c r="U137" s="44"/>
    </row>
    <row r="138" s="55" customFormat="1" ht="29" hidden="1" customHeight="1" spans="1:21">
      <c r="A138" s="38">
        <v>16</v>
      </c>
      <c r="B138" s="130" t="s">
        <v>746</v>
      </c>
      <c r="C138" s="131" t="s">
        <v>747</v>
      </c>
      <c r="D138" s="132">
        <v>18818310999</v>
      </c>
      <c r="E138" s="133">
        <v>20000</v>
      </c>
      <c r="F138" s="134"/>
      <c r="G138" s="134"/>
      <c r="H138" s="134"/>
      <c r="I138" s="134"/>
      <c r="J138" s="134"/>
      <c r="K138" s="140"/>
      <c r="L138" s="24" t="s">
        <v>22</v>
      </c>
      <c r="M138" s="44"/>
      <c r="N138" s="47" t="s">
        <v>314</v>
      </c>
      <c r="O138" s="44"/>
      <c r="P138" s="24"/>
      <c r="Q138" s="24"/>
      <c r="R138" s="24"/>
      <c r="S138" s="24"/>
      <c r="T138" s="24"/>
      <c r="U138" s="44"/>
    </row>
    <row r="139" s="55" customFormat="1" ht="29" hidden="1" customHeight="1" spans="1:21">
      <c r="A139" s="38">
        <v>0</v>
      </c>
      <c r="B139" s="143" t="s">
        <v>748</v>
      </c>
      <c r="C139" s="90" t="s">
        <v>319</v>
      </c>
      <c r="D139" s="91">
        <v>5650880</v>
      </c>
      <c r="E139" s="100">
        <v>3820</v>
      </c>
      <c r="F139" s="97">
        <f>3220+600</f>
        <v>3820</v>
      </c>
      <c r="G139" s="97">
        <v>600</v>
      </c>
      <c r="H139" s="86">
        <f>F139-G139</f>
        <v>3220</v>
      </c>
      <c r="I139" s="88"/>
      <c r="J139" s="88"/>
      <c r="K139" s="44" t="s">
        <v>664</v>
      </c>
      <c r="L139" s="24" t="s">
        <v>22</v>
      </c>
      <c r="M139" s="44" t="s">
        <v>749</v>
      </c>
      <c r="N139" s="47" t="s">
        <v>750</v>
      </c>
      <c r="O139" s="44"/>
      <c r="P139" s="24"/>
      <c r="Q139" s="24"/>
      <c r="R139" s="24"/>
      <c r="S139" s="24"/>
      <c r="T139" s="24"/>
      <c r="U139" s="44"/>
    </row>
    <row r="140" s="55" customFormat="1" ht="29" hidden="1" customHeight="1" spans="1:21">
      <c r="A140" s="38">
        <v>1</v>
      </c>
      <c r="B140" s="144" t="s">
        <v>320</v>
      </c>
      <c r="C140" s="38" t="s">
        <v>321</v>
      </c>
      <c r="D140" s="105">
        <v>13691919870</v>
      </c>
      <c r="E140" s="88">
        <v>666</v>
      </c>
      <c r="F140" s="88">
        <v>666</v>
      </c>
      <c r="G140" s="88"/>
      <c r="H140" s="88"/>
      <c r="I140" s="88"/>
      <c r="J140" s="88"/>
      <c r="K140" s="44" t="s">
        <v>751</v>
      </c>
      <c r="L140" s="24"/>
      <c r="M140" s="44"/>
      <c r="N140" s="42"/>
      <c r="O140" s="44"/>
      <c r="P140" s="24"/>
      <c r="Q140" s="24"/>
      <c r="R140" s="24"/>
      <c r="S140" s="24"/>
      <c r="T140" s="24"/>
      <c r="U140" s="44"/>
    </row>
    <row r="141" s="55" customFormat="1" ht="29" hidden="1" customHeight="1" spans="1:21">
      <c r="A141" s="38">
        <v>2</v>
      </c>
      <c r="B141" s="143" t="s">
        <v>752</v>
      </c>
      <c r="C141" s="145" t="s">
        <v>498</v>
      </c>
      <c r="D141" s="105">
        <v>13435384300</v>
      </c>
      <c r="E141" s="128">
        <v>1000</v>
      </c>
      <c r="F141" s="88">
        <v>1000</v>
      </c>
      <c r="G141" s="88"/>
      <c r="H141" s="88"/>
      <c r="I141" s="88"/>
      <c r="J141" s="88"/>
      <c r="K141" s="44" t="s">
        <v>753</v>
      </c>
      <c r="L141" s="24"/>
      <c r="M141" s="44"/>
      <c r="N141" s="42"/>
      <c r="O141" s="44"/>
      <c r="P141" s="24"/>
      <c r="Q141" s="24"/>
      <c r="R141" s="24"/>
      <c r="S141" s="24"/>
      <c r="T141" s="24"/>
      <c r="U141" s="44"/>
    </row>
    <row r="142" s="55" customFormat="1" ht="29" hidden="1" customHeight="1" spans="1:21">
      <c r="A142" s="38">
        <v>3</v>
      </c>
      <c r="B142" s="143" t="s">
        <v>322</v>
      </c>
      <c r="C142" s="127" t="s">
        <v>323</v>
      </c>
      <c r="D142" s="105">
        <v>13559746625</v>
      </c>
      <c r="E142" s="128">
        <v>600</v>
      </c>
      <c r="F142" s="88">
        <v>600</v>
      </c>
      <c r="G142" s="88"/>
      <c r="H142" s="88"/>
      <c r="I142" s="88"/>
      <c r="J142" s="88"/>
      <c r="K142" s="44" t="s">
        <v>754</v>
      </c>
      <c r="L142" s="24"/>
      <c r="M142" s="44"/>
      <c r="N142" s="42"/>
      <c r="O142" s="44"/>
      <c r="P142" s="24"/>
      <c r="Q142" s="24"/>
      <c r="R142" s="24"/>
      <c r="S142" s="24"/>
      <c r="T142" s="24"/>
      <c r="U142" s="44"/>
    </row>
    <row r="143" s="55" customFormat="1" ht="29" hidden="1" customHeight="1" spans="1:21">
      <c r="A143" s="38">
        <v>4</v>
      </c>
      <c r="B143" s="143" t="s">
        <v>755</v>
      </c>
      <c r="C143" s="127" t="s">
        <v>756</v>
      </c>
      <c r="D143" s="105">
        <v>18219071368</v>
      </c>
      <c r="E143" s="128">
        <v>500</v>
      </c>
      <c r="F143" s="88">
        <v>500</v>
      </c>
      <c r="G143" s="88"/>
      <c r="H143" s="88"/>
      <c r="I143" s="88"/>
      <c r="J143" s="88"/>
      <c r="K143" s="44" t="s">
        <v>588</v>
      </c>
      <c r="L143" s="24"/>
      <c r="M143" s="44"/>
      <c r="N143" s="42"/>
      <c r="O143" s="44"/>
      <c r="P143" s="24"/>
      <c r="Q143" s="24"/>
      <c r="R143" s="24"/>
      <c r="S143" s="24"/>
      <c r="T143" s="24"/>
      <c r="U143" s="44"/>
    </row>
    <row r="144" s="55" customFormat="1" ht="29" hidden="1" customHeight="1" spans="1:21">
      <c r="A144" s="38">
        <v>5</v>
      </c>
      <c r="B144" s="143" t="s">
        <v>324</v>
      </c>
      <c r="C144" s="127" t="s">
        <v>325</v>
      </c>
      <c r="D144" s="105">
        <v>13829310880</v>
      </c>
      <c r="E144" s="128">
        <v>500</v>
      </c>
      <c r="F144" s="88">
        <v>500</v>
      </c>
      <c r="G144" s="88"/>
      <c r="H144" s="88"/>
      <c r="I144" s="88"/>
      <c r="J144" s="88"/>
      <c r="K144" s="44" t="s">
        <v>568</v>
      </c>
      <c r="L144" s="24"/>
      <c r="M144" s="44"/>
      <c r="N144" s="42"/>
      <c r="O144" s="44"/>
      <c r="P144" s="24"/>
      <c r="Q144" s="24"/>
      <c r="R144" s="24"/>
      <c r="S144" s="24"/>
      <c r="T144" s="24"/>
      <c r="U144" s="44"/>
    </row>
    <row r="145" s="55" customFormat="1" ht="29" hidden="1" customHeight="1" spans="1:21">
      <c r="A145" s="38">
        <v>6</v>
      </c>
      <c r="B145" s="144" t="s">
        <v>326</v>
      </c>
      <c r="C145" s="102" t="s">
        <v>757</v>
      </c>
      <c r="D145" s="105">
        <v>13553250729</v>
      </c>
      <c r="E145" s="88">
        <v>5000</v>
      </c>
      <c r="F145" s="88">
        <v>5000</v>
      </c>
      <c r="G145" s="88"/>
      <c r="H145" s="88"/>
      <c r="I145" s="88">
        <v>5000</v>
      </c>
      <c r="J145" s="88"/>
      <c r="K145" s="44" t="s">
        <v>568</v>
      </c>
      <c r="L145" s="24" t="s">
        <v>22</v>
      </c>
      <c r="M145" s="44" t="s">
        <v>758</v>
      </c>
      <c r="N145" s="42" t="s">
        <v>759</v>
      </c>
      <c r="O145" s="44"/>
      <c r="P145" s="24"/>
      <c r="Q145" s="24"/>
      <c r="R145" s="24"/>
      <c r="S145" s="24"/>
      <c r="T145" s="24"/>
      <c r="U145" s="44" t="s">
        <v>760</v>
      </c>
    </row>
    <row r="146" s="55" customFormat="1" ht="29" hidden="1" customHeight="1" spans="1:21">
      <c r="A146" s="38">
        <v>7</v>
      </c>
      <c r="B146" s="143" t="s">
        <v>761</v>
      </c>
      <c r="C146" s="102" t="s">
        <v>762</v>
      </c>
      <c r="D146" s="105">
        <v>18316628629</v>
      </c>
      <c r="E146" s="128">
        <v>1000</v>
      </c>
      <c r="F146" s="88">
        <v>1000</v>
      </c>
      <c r="G146" s="88"/>
      <c r="H146" s="88"/>
      <c r="I146" s="88"/>
      <c r="J146" s="88"/>
      <c r="K146" s="44" t="s">
        <v>568</v>
      </c>
      <c r="L146" s="24"/>
      <c r="M146" s="44"/>
      <c r="N146" s="42"/>
      <c r="O146" s="44"/>
      <c r="P146" s="24"/>
      <c r="Q146" s="24"/>
      <c r="R146" s="24"/>
      <c r="S146" s="24"/>
      <c r="T146" s="24"/>
      <c r="U146" s="44"/>
    </row>
    <row r="147" s="55" customFormat="1" ht="29" hidden="1" customHeight="1" spans="1:21">
      <c r="A147" s="38">
        <v>8</v>
      </c>
      <c r="B147" s="143" t="s">
        <v>763</v>
      </c>
      <c r="C147" s="127" t="s">
        <v>764</v>
      </c>
      <c r="D147" s="105">
        <v>13829347293</v>
      </c>
      <c r="E147" s="128">
        <v>2000</v>
      </c>
      <c r="F147" s="88">
        <v>2000</v>
      </c>
      <c r="G147" s="88"/>
      <c r="H147" s="88"/>
      <c r="I147" s="88"/>
      <c r="J147" s="88"/>
      <c r="K147" s="44" t="s">
        <v>568</v>
      </c>
      <c r="L147" s="24"/>
      <c r="M147" s="44"/>
      <c r="N147" s="42"/>
      <c r="O147" s="44"/>
      <c r="P147" s="24"/>
      <c r="Q147" s="24"/>
      <c r="R147" s="24"/>
      <c r="S147" s="24"/>
      <c r="T147" s="24"/>
      <c r="U147" s="44"/>
    </row>
    <row r="148" s="55" customFormat="1" ht="29" hidden="1" customHeight="1" spans="1:21">
      <c r="A148" s="38">
        <v>9</v>
      </c>
      <c r="B148" s="144" t="s">
        <v>765</v>
      </c>
      <c r="C148" s="127" t="s">
        <v>766</v>
      </c>
      <c r="D148" s="105">
        <v>13750232476</v>
      </c>
      <c r="E148" s="88">
        <v>2000</v>
      </c>
      <c r="F148" s="88">
        <v>2000</v>
      </c>
      <c r="G148" s="88"/>
      <c r="H148" s="88"/>
      <c r="I148" s="88"/>
      <c r="J148" s="88"/>
      <c r="K148" s="44" t="s">
        <v>568</v>
      </c>
      <c r="L148" s="24"/>
      <c r="M148" s="44"/>
      <c r="N148" s="42"/>
      <c r="O148" s="44"/>
      <c r="P148" s="24"/>
      <c r="Q148" s="24"/>
      <c r="R148" s="24"/>
      <c r="S148" s="24"/>
      <c r="T148" s="24"/>
      <c r="U148" s="44"/>
    </row>
    <row r="149" s="55" customFormat="1" ht="29" hidden="1" customHeight="1" spans="1:21">
      <c r="A149" s="38">
        <v>10</v>
      </c>
      <c r="B149" s="144" t="s">
        <v>767</v>
      </c>
      <c r="C149" s="127" t="s">
        <v>768</v>
      </c>
      <c r="D149" s="105">
        <v>13319539508</v>
      </c>
      <c r="E149" s="88">
        <v>2000</v>
      </c>
      <c r="F149" s="88">
        <v>2000</v>
      </c>
      <c r="G149" s="88"/>
      <c r="H149" s="88"/>
      <c r="I149" s="88"/>
      <c r="J149" s="88"/>
      <c r="K149" s="44" t="s">
        <v>568</v>
      </c>
      <c r="L149" s="24"/>
      <c r="M149" s="44"/>
      <c r="N149" s="42"/>
      <c r="O149" s="44"/>
      <c r="P149" s="24"/>
      <c r="Q149" s="24"/>
      <c r="R149" s="24"/>
      <c r="S149" s="24"/>
      <c r="T149" s="24"/>
      <c r="U149" s="44"/>
    </row>
    <row r="150" s="55" customFormat="1" ht="29" hidden="1" customHeight="1" spans="1:21">
      <c r="A150" s="38">
        <v>11</v>
      </c>
      <c r="B150" s="143" t="s">
        <v>330</v>
      </c>
      <c r="C150" s="127" t="s">
        <v>331</v>
      </c>
      <c r="D150" s="105">
        <v>18923581808</v>
      </c>
      <c r="E150" s="128">
        <v>5000</v>
      </c>
      <c r="F150" s="88">
        <v>5000</v>
      </c>
      <c r="G150" s="88"/>
      <c r="H150" s="88"/>
      <c r="I150" s="88"/>
      <c r="J150" s="88"/>
      <c r="K150" s="44" t="s">
        <v>558</v>
      </c>
      <c r="L150" s="24"/>
      <c r="M150" s="44"/>
      <c r="N150" s="42"/>
      <c r="O150" s="44"/>
      <c r="P150" s="24"/>
      <c r="Q150" s="24"/>
      <c r="R150" s="24"/>
      <c r="S150" s="24"/>
      <c r="T150" s="24"/>
      <c r="U150" s="44"/>
    </row>
    <row r="151" s="55" customFormat="1" ht="29" hidden="1" customHeight="1" spans="1:21">
      <c r="A151" s="38">
        <v>12</v>
      </c>
      <c r="B151" s="143" t="s">
        <v>769</v>
      </c>
      <c r="C151" s="127" t="s">
        <v>770</v>
      </c>
      <c r="D151" s="105">
        <v>18316392836</v>
      </c>
      <c r="E151" s="128">
        <v>3000</v>
      </c>
      <c r="F151" s="88">
        <v>3000</v>
      </c>
      <c r="G151" s="88"/>
      <c r="H151" s="88"/>
      <c r="I151" s="88"/>
      <c r="J151" s="88"/>
      <c r="K151" s="44" t="s">
        <v>558</v>
      </c>
      <c r="L151" s="24"/>
      <c r="M151" s="44"/>
      <c r="N151" s="42"/>
      <c r="O151" s="44"/>
      <c r="P151" s="24"/>
      <c r="Q151" s="24"/>
      <c r="R151" s="24"/>
      <c r="S151" s="24"/>
      <c r="T151" s="24"/>
      <c r="U151" s="44"/>
    </row>
    <row r="152" s="55" customFormat="1" ht="29" hidden="1" customHeight="1" spans="1:21">
      <c r="A152" s="38">
        <v>13</v>
      </c>
      <c r="B152" s="143" t="s">
        <v>771</v>
      </c>
      <c r="C152" s="127" t="s">
        <v>772</v>
      </c>
      <c r="D152" s="105">
        <v>15220961515</v>
      </c>
      <c r="E152" s="128">
        <v>5000</v>
      </c>
      <c r="F152" s="88">
        <v>5000</v>
      </c>
      <c r="G152" s="88"/>
      <c r="H152" s="88"/>
      <c r="I152" s="88"/>
      <c r="J152" s="88"/>
      <c r="K152" s="44" t="s">
        <v>574</v>
      </c>
      <c r="L152" s="24"/>
      <c r="M152" s="44"/>
      <c r="N152" s="42"/>
      <c r="O152" s="44"/>
      <c r="P152" s="24"/>
      <c r="Q152" s="24"/>
      <c r="R152" s="24"/>
      <c r="S152" s="24"/>
      <c r="T152" s="24"/>
      <c r="U152" s="44"/>
    </row>
    <row r="153" s="55" customFormat="1" ht="29" hidden="1" customHeight="1" spans="1:21">
      <c r="A153" s="38">
        <v>14</v>
      </c>
      <c r="B153" s="143" t="s">
        <v>773</v>
      </c>
      <c r="C153" s="145" t="s">
        <v>774</v>
      </c>
      <c r="D153" s="105">
        <v>13926284595</v>
      </c>
      <c r="E153" s="128">
        <v>2000</v>
      </c>
      <c r="F153" s="88">
        <v>2000</v>
      </c>
      <c r="G153" s="88"/>
      <c r="H153" s="88"/>
      <c r="I153" s="88"/>
      <c r="J153" s="88"/>
      <c r="K153" s="44" t="s">
        <v>574</v>
      </c>
      <c r="L153" s="24"/>
      <c r="M153" s="44"/>
      <c r="N153" s="42"/>
      <c r="O153" s="44"/>
      <c r="P153" s="24"/>
      <c r="Q153" s="24"/>
      <c r="R153" s="24"/>
      <c r="S153" s="24"/>
      <c r="T153" s="24"/>
      <c r="U153" s="44"/>
    </row>
    <row r="154" s="55" customFormat="1" ht="29" hidden="1" customHeight="1" spans="1:21">
      <c r="A154" s="38">
        <v>15</v>
      </c>
      <c r="B154" s="143" t="s">
        <v>333</v>
      </c>
      <c r="C154" s="127" t="s">
        <v>334</v>
      </c>
      <c r="D154" s="105">
        <v>18666655366</v>
      </c>
      <c r="E154" s="128">
        <v>2000</v>
      </c>
      <c r="F154" s="88">
        <v>2000</v>
      </c>
      <c r="G154" s="88"/>
      <c r="H154" s="88"/>
      <c r="I154" s="88"/>
      <c r="J154" s="88"/>
      <c r="K154" s="44" t="s">
        <v>574</v>
      </c>
      <c r="L154" s="24"/>
      <c r="M154" s="44"/>
      <c r="N154" s="42"/>
      <c r="O154" s="44"/>
      <c r="P154" s="24"/>
      <c r="Q154" s="24"/>
      <c r="R154" s="24"/>
      <c r="S154" s="24"/>
      <c r="T154" s="24"/>
      <c r="U154" s="44"/>
    </row>
    <row r="155" s="55" customFormat="1" ht="29" hidden="1" customHeight="1" spans="1:21">
      <c r="A155" s="38">
        <v>16</v>
      </c>
      <c r="B155" s="143" t="s">
        <v>336</v>
      </c>
      <c r="C155" s="127" t="s">
        <v>334</v>
      </c>
      <c r="D155" s="105">
        <v>18666655366</v>
      </c>
      <c r="E155" s="128">
        <v>2000</v>
      </c>
      <c r="F155" s="88">
        <v>2000</v>
      </c>
      <c r="G155" s="88"/>
      <c r="H155" s="88"/>
      <c r="I155" s="88"/>
      <c r="J155" s="88"/>
      <c r="K155" s="44" t="s">
        <v>574</v>
      </c>
      <c r="L155" s="24"/>
      <c r="M155" s="44"/>
      <c r="N155" s="42"/>
      <c r="O155" s="44"/>
      <c r="P155" s="24"/>
      <c r="Q155" s="24"/>
      <c r="R155" s="24"/>
      <c r="S155" s="24"/>
      <c r="T155" s="24"/>
      <c r="U155" s="44"/>
    </row>
    <row r="156" s="55" customFormat="1" ht="29" hidden="1" customHeight="1" spans="1:21">
      <c r="A156" s="38">
        <v>17</v>
      </c>
      <c r="B156" s="143" t="s">
        <v>337</v>
      </c>
      <c r="C156" s="127" t="s">
        <v>775</v>
      </c>
      <c r="D156" s="105">
        <v>13420600103</v>
      </c>
      <c r="E156" s="128">
        <v>5000</v>
      </c>
      <c r="F156" s="88">
        <v>5000</v>
      </c>
      <c r="G156" s="88"/>
      <c r="H156" s="88"/>
      <c r="I156" s="88">
        <v>5000</v>
      </c>
      <c r="J156" s="88"/>
      <c r="K156" s="44" t="s">
        <v>574</v>
      </c>
      <c r="L156" s="24"/>
      <c r="M156" s="44"/>
      <c r="N156" s="42" t="s">
        <v>776</v>
      </c>
      <c r="O156" s="44"/>
      <c r="P156" s="24"/>
      <c r="Q156" s="24"/>
      <c r="R156" s="24"/>
      <c r="S156" s="24"/>
      <c r="T156" s="24"/>
      <c r="U156" s="44"/>
    </row>
    <row r="157" s="55" customFormat="1" ht="29" hidden="1" customHeight="1" spans="1:21">
      <c r="A157" s="38">
        <v>18</v>
      </c>
      <c r="B157" s="144" t="s">
        <v>777</v>
      </c>
      <c r="C157" s="127" t="s">
        <v>778</v>
      </c>
      <c r="D157" s="105">
        <v>13823373921</v>
      </c>
      <c r="E157" s="88">
        <v>1000</v>
      </c>
      <c r="F157" s="88">
        <v>1000</v>
      </c>
      <c r="G157" s="88"/>
      <c r="H157" s="88"/>
      <c r="I157" s="88"/>
      <c r="J157" s="88"/>
      <c r="K157" s="44" t="s">
        <v>574</v>
      </c>
      <c r="L157" s="24"/>
      <c r="M157" s="44"/>
      <c r="N157" s="42"/>
      <c r="O157" s="44"/>
      <c r="P157" s="24"/>
      <c r="Q157" s="24"/>
      <c r="R157" s="24"/>
      <c r="S157" s="24"/>
      <c r="T157" s="24"/>
      <c r="U157" s="44"/>
    </row>
    <row r="158" s="55" customFormat="1" ht="29" hidden="1" customHeight="1" spans="1:21">
      <c r="A158" s="38">
        <v>19</v>
      </c>
      <c r="B158" s="143" t="s">
        <v>779</v>
      </c>
      <c r="C158" s="127" t="s">
        <v>345</v>
      </c>
      <c r="D158" s="105">
        <v>13377627439</v>
      </c>
      <c r="E158" s="128">
        <v>5000</v>
      </c>
      <c r="F158" s="88">
        <v>5000</v>
      </c>
      <c r="G158" s="88"/>
      <c r="H158" s="88"/>
      <c r="I158" s="88"/>
      <c r="J158" s="88"/>
      <c r="K158" s="44" t="s">
        <v>574</v>
      </c>
      <c r="L158" s="24"/>
      <c r="M158" s="44"/>
      <c r="N158" s="42"/>
      <c r="O158" s="44"/>
      <c r="P158" s="24"/>
      <c r="Q158" s="24"/>
      <c r="R158" s="24"/>
      <c r="S158" s="24"/>
      <c r="T158" s="24"/>
      <c r="U158" s="44"/>
    </row>
    <row r="159" s="55" customFormat="1" ht="29" hidden="1" customHeight="1" spans="1:21">
      <c r="A159" s="38">
        <v>20</v>
      </c>
      <c r="B159" s="143" t="s">
        <v>347</v>
      </c>
      <c r="C159" s="127" t="s">
        <v>348</v>
      </c>
      <c r="D159" s="105">
        <v>13751697893</v>
      </c>
      <c r="E159" s="128">
        <v>6000</v>
      </c>
      <c r="F159" s="88">
        <v>6000</v>
      </c>
      <c r="G159" s="88"/>
      <c r="H159" s="88"/>
      <c r="I159" s="88"/>
      <c r="J159" s="88"/>
      <c r="K159" s="44" t="s">
        <v>577</v>
      </c>
      <c r="L159" s="24"/>
      <c r="M159" s="44"/>
      <c r="N159" s="42"/>
      <c r="O159" s="44"/>
      <c r="P159" s="24"/>
      <c r="Q159" s="24"/>
      <c r="R159" s="24"/>
      <c r="S159" s="24"/>
      <c r="T159" s="24"/>
      <c r="U159" s="44"/>
    </row>
    <row r="160" s="55" customFormat="1" ht="29" hidden="1" customHeight="1" spans="1:21">
      <c r="A160" s="38">
        <v>21</v>
      </c>
      <c r="B160" s="143" t="s">
        <v>780</v>
      </c>
      <c r="C160" s="127" t="s">
        <v>781</v>
      </c>
      <c r="D160" s="105">
        <v>18811865558</v>
      </c>
      <c r="E160" s="128">
        <v>5000</v>
      </c>
      <c r="F160" s="88">
        <v>5000</v>
      </c>
      <c r="G160" s="88"/>
      <c r="H160" s="88"/>
      <c r="I160" s="88">
        <v>5000</v>
      </c>
      <c r="J160" s="88"/>
      <c r="K160" s="44" t="s">
        <v>577</v>
      </c>
      <c r="L160" s="24"/>
      <c r="M160" s="44"/>
      <c r="N160" s="42" t="s">
        <v>782</v>
      </c>
      <c r="O160" s="44"/>
      <c r="P160" s="24"/>
      <c r="Q160" s="24"/>
      <c r="R160" s="24"/>
      <c r="S160" s="24"/>
      <c r="T160" s="24"/>
      <c r="U160" s="44"/>
    </row>
    <row r="161" s="55" customFormat="1" ht="29" hidden="1" customHeight="1" spans="1:21">
      <c r="A161" s="38">
        <v>22</v>
      </c>
      <c r="B161" s="144" t="s">
        <v>783</v>
      </c>
      <c r="C161" s="127" t="s">
        <v>784</v>
      </c>
      <c r="D161" s="105">
        <v>13690999581</v>
      </c>
      <c r="E161" s="88">
        <v>300</v>
      </c>
      <c r="F161" s="88">
        <v>300</v>
      </c>
      <c r="G161" s="88"/>
      <c r="H161" s="88"/>
      <c r="I161" s="88"/>
      <c r="J161" s="88"/>
      <c r="K161" s="44" t="s">
        <v>577</v>
      </c>
      <c r="L161" s="24"/>
      <c r="M161" s="44"/>
      <c r="N161" s="42"/>
      <c r="O161" s="44"/>
      <c r="P161" s="24"/>
      <c r="Q161" s="24"/>
      <c r="R161" s="24"/>
      <c r="S161" s="24"/>
      <c r="T161" s="24"/>
      <c r="U161" s="44"/>
    </row>
    <row r="162" s="55" customFormat="1" ht="29" hidden="1" customHeight="1" spans="1:21">
      <c r="A162" s="38">
        <v>23</v>
      </c>
      <c r="B162" s="143" t="s">
        <v>785</v>
      </c>
      <c r="C162" s="127" t="s">
        <v>351</v>
      </c>
      <c r="D162" s="105">
        <v>13712884878</v>
      </c>
      <c r="E162" s="128">
        <v>3000</v>
      </c>
      <c r="F162" s="88">
        <v>3000</v>
      </c>
      <c r="G162" s="88"/>
      <c r="H162" s="88"/>
      <c r="I162" s="88"/>
      <c r="J162" s="88"/>
      <c r="K162" s="44" t="s">
        <v>577</v>
      </c>
      <c r="L162" s="24"/>
      <c r="M162" s="44"/>
      <c r="N162" s="42"/>
      <c r="O162" s="44"/>
      <c r="P162" s="24"/>
      <c r="Q162" s="24"/>
      <c r="R162" s="24"/>
      <c r="S162" s="24"/>
      <c r="T162" s="24"/>
      <c r="U162" s="44"/>
    </row>
    <row r="163" s="55" customFormat="1" ht="29" hidden="1" customHeight="1" spans="1:21">
      <c r="A163" s="38">
        <v>24</v>
      </c>
      <c r="B163" s="143" t="s">
        <v>353</v>
      </c>
      <c r="C163" s="102" t="s">
        <v>354</v>
      </c>
      <c r="D163" s="105">
        <v>18128959222</v>
      </c>
      <c r="E163" s="128">
        <v>6000</v>
      </c>
      <c r="F163" s="88">
        <v>6000</v>
      </c>
      <c r="G163" s="88"/>
      <c r="H163" s="88"/>
      <c r="I163" s="88">
        <v>6000</v>
      </c>
      <c r="J163" s="88"/>
      <c r="K163" s="44" t="s">
        <v>577</v>
      </c>
      <c r="L163" s="24" t="s">
        <v>525</v>
      </c>
      <c r="M163" s="44"/>
      <c r="N163" s="42" t="s">
        <v>786</v>
      </c>
      <c r="O163" s="44"/>
      <c r="P163" s="24"/>
      <c r="Q163" s="24"/>
      <c r="R163" s="24"/>
      <c r="S163" s="24"/>
      <c r="T163" s="24"/>
      <c r="U163" s="44"/>
    </row>
    <row r="164" s="55" customFormat="1" ht="29" hidden="1" customHeight="1" spans="1:21">
      <c r="A164" s="38">
        <v>25</v>
      </c>
      <c r="B164" s="146" t="s">
        <v>787</v>
      </c>
      <c r="C164" s="102" t="s">
        <v>788</v>
      </c>
      <c r="D164" s="105">
        <v>13829318193</v>
      </c>
      <c r="E164" s="128">
        <v>2000</v>
      </c>
      <c r="F164" s="88">
        <v>2000</v>
      </c>
      <c r="G164" s="88"/>
      <c r="H164" s="88"/>
      <c r="I164" s="88"/>
      <c r="J164" s="88"/>
      <c r="K164" s="44" t="s">
        <v>643</v>
      </c>
      <c r="L164" s="24"/>
      <c r="M164" s="44"/>
      <c r="N164" s="42"/>
      <c r="O164" s="44"/>
      <c r="P164" s="24"/>
      <c r="Q164" s="24"/>
      <c r="R164" s="24"/>
      <c r="S164" s="24"/>
      <c r="T164" s="24"/>
      <c r="U164" s="44"/>
    </row>
    <row r="165" s="55" customFormat="1" ht="29" hidden="1" customHeight="1" spans="1:21">
      <c r="A165" s="38">
        <v>26</v>
      </c>
      <c r="B165" s="144" t="s">
        <v>789</v>
      </c>
      <c r="C165" s="127" t="s">
        <v>790</v>
      </c>
      <c r="D165" s="105">
        <v>13600262966</v>
      </c>
      <c r="E165" s="88">
        <v>1000</v>
      </c>
      <c r="F165" s="88">
        <v>1000</v>
      </c>
      <c r="G165" s="88"/>
      <c r="H165" s="88"/>
      <c r="I165" s="88"/>
      <c r="J165" s="88"/>
      <c r="K165" s="44" t="s">
        <v>643</v>
      </c>
      <c r="L165" s="24"/>
      <c r="M165" s="44"/>
      <c r="N165" s="42"/>
      <c r="O165" s="44"/>
      <c r="P165" s="24"/>
      <c r="Q165" s="24"/>
      <c r="R165" s="24"/>
      <c r="S165" s="24"/>
      <c r="T165" s="24"/>
      <c r="U165" s="44"/>
    </row>
    <row r="166" s="55" customFormat="1" ht="29" hidden="1" customHeight="1" spans="1:21">
      <c r="A166" s="38">
        <v>27</v>
      </c>
      <c r="B166" s="143" t="s">
        <v>791</v>
      </c>
      <c r="C166" s="127" t="s">
        <v>792</v>
      </c>
      <c r="D166" s="105">
        <v>13822955775</v>
      </c>
      <c r="E166" s="128">
        <v>1000</v>
      </c>
      <c r="F166" s="88">
        <v>1000</v>
      </c>
      <c r="G166" s="88"/>
      <c r="H166" s="88"/>
      <c r="I166" s="88"/>
      <c r="J166" s="88"/>
      <c r="K166" s="44" t="s">
        <v>547</v>
      </c>
      <c r="L166" s="24"/>
      <c r="M166" s="44"/>
      <c r="N166" s="42"/>
      <c r="O166" s="44"/>
      <c r="P166" s="24"/>
      <c r="Q166" s="24"/>
      <c r="R166" s="24"/>
      <c r="S166" s="24"/>
      <c r="T166" s="24"/>
      <c r="U166" s="44"/>
    </row>
    <row r="167" s="55" customFormat="1" ht="29" hidden="1" customHeight="1" spans="1:21">
      <c r="A167" s="38">
        <v>28</v>
      </c>
      <c r="B167" s="144" t="s">
        <v>793</v>
      </c>
      <c r="C167" s="127" t="s">
        <v>794</v>
      </c>
      <c r="D167" s="105">
        <v>13553254921</v>
      </c>
      <c r="E167" s="88">
        <v>1000</v>
      </c>
      <c r="F167" s="88">
        <v>1000</v>
      </c>
      <c r="G167" s="88"/>
      <c r="H167" s="88"/>
      <c r="I167" s="88"/>
      <c r="J167" s="88"/>
      <c r="K167" s="44" t="s">
        <v>547</v>
      </c>
      <c r="L167" s="24"/>
      <c r="M167" s="44"/>
      <c r="N167" s="42"/>
      <c r="O167" s="44"/>
      <c r="P167" s="24"/>
      <c r="Q167" s="24"/>
      <c r="R167" s="24"/>
      <c r="S167" s="24"/>
      <c r="T167" s="24"/>
      <c r="U167" s="44"/>
    </row>
    <row r="168" s="55" customFormat="1" ht="29" hidden="1" customHeight="1" spans="1:21">
      <c r="A168" s="38">
        <v>29</v>
      </c>
      <c r="B168" s="147" t="s">
        <v>795</v>
      </c>
      <c r="C168" s="127" t="s">
        <v>796</v>
      </c>
      <c r="D168" s="105">
        <v>13410758075</v>
      </c>
      <c r="E168" s="128">
        <v>666</v>
      </c>
      <c r="F168" s="88">
        <v>666</v>
      </c>
      <c r="G168" s="88"/>
      <c r="H168" s="88"/>
      <c r="I168" s="88"/>
      <c r="J168" s="88"/>
      <c r="K168" s="44" t="s">
        <v>547</v>
      </c>
      <c r="L168" s="24"/>
      <c r="M168" s="44"/>
      <c r="N168" s="42"/>
      <c r="O168" s="44"/>
      <c r="P168" s="24"/>
      <c r="Q168" s="24"/>
      <c r="R168" s="24"/>
      <c r="S168" s="24"/>
      <c r="T168" s="24"/>
      <c r="U168" s="44"/>
    </row>
    <row r="169" s="55" customFormat="1" ht="29" hidden="1" customHeight="1" spans="1:21">
      <c r="A169" s="38">
        <v>30</v>
      </c>
      <c r="B169" s="143" t="s">
        <v>797</v>
      </c>
      <c r="C169" s="127" t="s">
        <v>356</v>
      </c>
      <c r="D169" s="105">
        <v>18002777268</v>
      </c>
      <c r="E169" s="128">
        <v>5000</v>
      </c>
      <c r="F169" s="88">
        <v>5000</v>
      </c>
      <c r="G169" s="88"/>
      <c r="H169" s="88"/>
      <c r="I169" s="88"/>
      <c r="J169" s="88"/>
      <c r="K169" s="44" t="s">
        <v>655</v>
      </c>
      <c r="L169" s="24"/>
      <c r="M169" s="44"/>
      <c r="N169" s="42"/>
      <c r="O169" s="44"/>
      <c r="P169" s="24"/>
      <c r="Q169" s="24"/>
      <c r="R169" s="24"/>
      <c r="S169" s="24"/>
      <c r="T169" s="24"/>
      <c r="U169" s="44"/>
    </row>
    <row r="170" s="55" customFormat="1" ht="29" hidden="1" customHeight="1" spans="1:21">
      <c r="A170" s="38">
        <v>31</v>
      </c>
      <c r="B170" s="143" t="s">
        <v>357</v>
      </c>
      <c r="C170" s="127" t="s">
        <v>798</v>
      </c>
      <c r="D170" s="105">
        <v>15625507061</v>
      </c>
      <c r="E170" s="128">
        <v>2000</v>
      </c>
      <c r="F170" s="88">
        <v>2000</v>
      </c>
      <c r="G170" s="88"/>
      <c r="H170" s="88"/>
      <c r="I170" s="88"/>
      <c r="J170" s="88"/>
      <c r="K170" s="44" t="s">
        <v>655</v>
      </c>
      <c r="L170" s="24"/>
      <c r="M170" s="44"/>
      <c r="N170" s="42"/>
      <c r="O170" s="44"/>
      <c r="P170" s="24"/>
      <c r="Q170" s="24"/>
      <c r="R170" s="24"/>
      <c r="S170" s="24"/>
      <c r="T170" s="24"/>
      <c r="U170" s="44"/>
    </row>
    <row r="171" s="55" customFormat="1" ht="29" hidden="1" customHeight="1" spans="1:21">
      <c r="A171" s="38">
        <v>32</v>
      </c>
      <c r="B171" s="147" t="s">
        <v>799</v>
      </c>
      <c r="C171" s="127" t="s">
        <v>800</v>
      </c>
      <c r="D171" s="105">
        <v>13553256313</v>
      </c>
      <c r="E171" s="128">
        <v>300</v>
      </c>
      <c r="F171" s="88">
        <v>300</v>
      </c>
      <c r="G171" s="88"/>
      <c r="H171" s="88"/>
      <c r="I171" s="88"/>
      <c r="J171" s="88"/>
      <c r="K171" s="44" t="s">
        <v>655</v>
      </c>
      <c r="L171" s="24"/>
      <c r="M171" s="44"/>
      <c r="N171" s="42"/>
      <c r="O171" s="44"/>
      <c r="P171" s="24"/>
      <c r="Q171" s="24"/>
      <c r="R171" s="24"/>
      <c r="S171" s="24"/>
      <c r="T171" s="24"/>
      <c r="U171" s="44"/>
    </row>
    <row r="172" s="55" customFormat="1" ht="29" hidden="1" customHeight="1" spans="1:21">
      <c r="A172" s="38">
        <v>33</v>
      </c>
      <c r="B172" s="144" t="s">
        <v>359</v>
      </c>
      <c r="C172" s="127" t="s">
        <v>801</v>
      </c>
      <c r="D172" s="105">
        <v>18992180989</v>
      </c>
      <c r="E172" s="88">
        <v>2000</v>
      </c>
      <c r="F172" s="88">
        <v>2000</v>
      </c>
      <c r="G172" s="88"/>
      <c r="H172" s="88"/>
      <c r="I172" s="88"/>
      <c r="J172" s="88"/>
      <c r="K172" s="44" t="s">
        <v>655</v>
      </c>
      <c r="L172" s="24"/>
      <c r="M172" s="44"/>
      <c r="N172" s="42"/>
      <c r="O172" s="44"/>
      <c r="P172" s="24"/>
      <c r="Q172" s="24"/>
      <c r="R172" s="24"/>
      <c r="S172" s="24"/>
      <c r="T172" s="24"/>
      <c r="U172" s="44"/>
    </row>
    <row r="173" s="55" customFormat="1" ht="29" hidden="1" customHeight="1" spans="1:21">
      <c r="A173" s="38">
        <v>34</v>
      </c>
      <c r="B173" s="144" t="s">
        <v>802</v>
      </c>
      <c r="C173" s="127" t="s">
        <v>803</v>
      </c>
      <c r="D173" s="105">
        <v>13712547911</v>
      </c>
      <c r="E173" s="88">
        <v>3000</v>
      </c>
      <c r="F173" s="88">
        <v>3000</v>
      </c>
      <c r="G173" s="88"/>
      <c r="H173" s="88"/>
      <c r="I173" s="88"/>
      <c r="J173" s="88"/>
      <c r="K173" s="44" t="s">
        <v>658</v>
      </c>
      <c r="L173" s="24"/>
      <c r="M173" s="44"/>
      <c r="N173" s="42"/>
      <c r="O173" s="44"/>
      <c r="P173" s="24"/>
      <c r="Q173" s="24"/>
      <c r="R173" s="24"/>
      <c r="S173" s="24"/>
      <c r="T173" s="24"/>
      <c r="U173" s="44"/>
    </row>
    <row r="174" s="55" customFormat="1" ht="29" hidden="1" customHeight="1" spans="1:21">
      <c r="A174" s="38">
        <v>35</v>
      </c>
      <c r="B174" s="143" t="s">
        <v>804</v>
      </c>
      <c r="C174" s="127" t="s">
        <v>805</v>
      </c>
      <c r="D174" s="105">
        <v>13509287588</v>
      </c>
      <c r="E174" s="128">
        <v>2000</v>
      </c>
      <c r="F174" s="88">
        <v>2000</v>
      </c>
      <c r="G174" s="88"/>
      <c r="H174" s="88"/>
      <c r="I174" s="88"/>
      <c r="J174" s="88"/>
      <c r="K174" s="44" t="s">
        <v>722</v>
      </c>
      <c r="L174" s="24"/>
      <c r="M174" s="44"/>
      <c r="N174" s="42"/>
      <c r="O174" s="44"/>
      <c r="P174" s="24"/>
      <c r="Q174" s="24"/>
      <c r="R174" s="24"/>
      <c r="S174" s="24"/>
      <c r="T174" s="24"/>
      <c r="U174" s="44"/>
    </row>
    <row r="175" s="55" customFormat="1" ht="29" hidden="1" customHeight="1" spans="1:21">
      <c r="A175" s="38">
        <v>36</v>
      </c>
      <c r="B175" s="143" t="s">
        <v>806</v>
      </c>
      <c r="C175" s="127" t="s">
        <v>807</v>
      </c>
      <c r="D175" s="105">
        <v>18607629388</v>
      </c>
      <c r="E175" s="128">
        <v>3000</v>
      </c>
      <c r="F175" s="88">
        <v>3000</v>
      </c>
      <c r="G175" s="88"/>
      <c r="H175" s="88"/>
      <c r="I175" s="88"/>
      <c r="J175" s="88"/>
      <c r="K175" s="44" t="s">
        <v>722</v>
      </c>
      <c r="L175" s="24"/>
      <c r="M175" s="44"/>
      <c r="N175" s="42" t="s">
        <v>808</v>
      </c>
      <c r="O175" s="44"/>
      <c r="P175" s="24"/>
      <c r="Q175" s="24"/>
      <c r="R175" s="24"/>
      <c r="S175" s="24"/>
      <c r="T175" s="24"/>
      <c r="U175" s="44"/>
    </row>
    <row r="176" s="55" customFormat="1" ht="29" hidden="1" customHeight="1" spans="1:21">
      <c r="A176" s="38">
        <v>37</v>
      </c>
      <c r="B176" s="144" t="s">
        <v>809</v>
      </c>
      <c r="C176" s="127" t="s">
        <v>810</v>
      </c>
      <c r="D176" s="105">
        <v>13553258709</v>
      </c>
      <c r="E176" s="88">
        <v>1000</v>
      </c>
      <c r="F176" s="88">
        <v>1000</v>
      </c>
      <c r="G176" s="88"/>
      <c r="H176" s="88"/>
      <c r="I176" s="88"/>
      <c r="J176" s="88"/>
      <c r="K176" s="44" t="s">
        <v>722</v>
      </c>
      <c r="L176" s="24"/>
      <c r="M176" s="44"/>
      <c r="N176" s="42"/>
      <c r="O176" s="44"/>
      <c r="P176" s="24"/>
      <c r="Q176" s="24"/>
      <c r="R176" s="24"/>
      <c r="S176" s="24"/>
      <c r="T176" s="24"/>
      <c r="U176" s="44"/>
    </row>
    <row r="177" s="55" customFormat="1" ht="29" hidden="1" customHeight="1" spans="1:21">
      <c r="A177" s="38">
        <v>38</v>
      </c>
      <c r="B177" s="144" t="s">
        <v>361</v>
      </c>
      <c r="C177" s="127" t="s">
        <v>362</v>
      </c>
      <c r="D177" s="105">
        <v>13480112949</v>
      </c>
      <c r="E177" s="88">
        <v>5000</v>
      </c>
      <c r="F177" s="88">
        <v>5000</v>
      </c>
      <c r="G177" s="88"/>
      <c r="H177" s="88"/>
      <c r="I177" s="88"/>
      <c r="J177" s="88"/>
      <c r="K177" s="44" t="s">
        <v>722</v>
      </c>
      <c r="L177" s="24"/>
      <c r="M177" s="44"/>
      <c r="N177" s="42"/>
      <c r="O177" s="44"/>
      <c r="P177" s="24"/>
      <c r="Q177" s="24"/>
      <c r="R177" s="24"/>
      <c r="S177" s="24"/>
      <c r="T177" s="24"/>
      <c r="U177" s="44"/>
    </row>
    <row r="178" s="55" customFormat="1" ht="29" hidden="1" customHeight="1" spans="1:21">
      <c r="A178" s="38">
        <v>39</v>
      </c>
      <c r="B178" s="144" t="s">
        <v>364</v>
      </c>
      <c r="C178" s="127" t="s">
        <v>811</v>
      </c>
      <c r="D178" s="105">
        <v>15999777191</v>
      </c>
      <c r="E178" s="88">
        <v>1000</v>
      </c>
      <c r="F178" s="88">
        <v>1000</v>
      </c>
      <c r="G178" s="88"/>
      <c r="H178" s="88"/>
      <c r="I178" s="88"/>
      <c r="J178" s="88"/>
      <c r="K178" s="44" t="s">
        <v>722</v>
      </c>
      <c r="L178" s="24"/>
      <c r="M178" s="44"/>
      <c r="N178" s="42"/>
      <c r="O178" s="44"/>
      <c r="P178" s="24"/>
      <c r="Q178" s="24"/>
      <c r="R178" s="24"/>
      <c r="S178" s="24"/>
      <c r="T178" s="24"/>
      <c r="U178" s="44"/>
    </row>
    <row r="179" s="55" customFormat="1" ht="29" hidden="1" customHeight="1" spans="1:21">
      <c r="A179" s="38">
        <v>40</v>
      </c>
      <c r="B179" s="144" t="s">
        <v>812</v>
      </c>
      <c r="C179" s="38" t="s">
        <v>813</v>
      </c>
      <c r="D179" s="84">
        <v>13829310302</v>
      </c>
      <c r="E179" s="88">
        <v>3000</v>
      </c>
      <c r="F179" s="88">
        <v>3000</v>
      </c>
      <c r="G179" s="88"/>
      <c r="H179" s="88"/>
      <c r="I179" s="88"/>
      <c r="J179" s="88"/>
      <c r="K179" s="44" t="s">
        <v>662</v>
      </c>
      <c r="L179" s="24" t="s">
        <v>22</v>
      </c>
      <c r="M179" s="44" t="s">
        <v>814</v>
      </c>
      <c r="N179" s="42" t="s">
        <v>525</v>
      </c>
      <c r="O179" s="44"/>
      <c r="P179" s="24"/>
      <c r="Q179" s="24"/>
      <c r="R179" s="24"/>
      <c r="S179" s="24"/>
      <c r="T179" s="24"/>
      <c r="U179" s="44"/>
    </row>
    <row r="180" s="55" customFormat="1" ht="29" hidden="1" customHeight="1" spans="1:21">
      <c r="A180" s="38">
        <v>41</v>
      </c>
      <c r="B180" s="143" t="s">
        <v>340</v>
      </c>
      <c r="C180" s="127" t="s">
        <v>815</v>
      </c>
      <c r="D180" s="105">
        <v>13424325383</v>
      </c>
      <c r="E180" s="128">
        <v>20000</v>
      </c>
      <c r="F180" s="88">
        <v>20000</v>
      </c>
      <c r="G180" s="88"/>
      <c r="H180" s="88"/>
      <c r="I180" s="88">
        <v>20000</v>
      </c>
      <c r="J180" s="88"/>
      <c r="K180" s="44" t="s">
        <v>662</v>
      </c>
      <c r="L180" s="24"/>
      <c r="M180" s="44"/>
      <c r="N180" s="42" t="s">
        <v>816</v>
      </c>
      <c r="O180" s="44"/>
      <c r="P180" s="24"/>
      <c r="Q180" s="24"/>
      <c r="R180" s="24"/>
      <c r="S180" s="24"/>
      <c r="T180" s="24"/>
      <c r="U180" s="44"/>
    </row>
    <row r="181" s="55" customFormat="1" ht="29" hidden="1" customHeight="1" spans="1:21">
      <c r="A181" s="38">
        <v>42</v>
      </c>
      <c r="B181" s="143" t="s">
        <v>817</v>
      </c>
      <c r="C181" s="127" t="s">
        <v>813</v>
      </c>
      <c r="D181" s="105">
        <v>13829310302</v>
      </c>
      <c r="E181" s="128">
        <v>3000</v>
      </c>
      <c r="F181" s="88">
        <v>3000</v>
      </c>
      <c r="G181" s="88"/>
      <c r="H181" s="88"/>
      <c r="I181" s="88"/>
      <c r="J181" s="88"/>
      <c r="K181" s="44" t="s">
        <v>662</v>
      </c>
      <c r="L181" s="24"/>
      <c r="M181" s="44" t="s">
        <v>708</v>
      </c>
      <c r="N181" s="42"/>
      <c r="O181" s="44"/>
      <c r="P181" s="24"/>
      <c r="Q181" s="24"/>
      <c r="R181" s="24"/>
      <c r="S181" s="24"/>
      <c r="T181" s="24"/>
      <c r="U181" s="44"/>
    </row>
    <row r="182" s="55" customFormat="1" ht="29" hidden="1" customHeight="1" spans="1:21">
      <c r="A182" s="38">
        <v>43</v>
      </c>
      <c r="B182" s="143" t="s">
        <v>818</v>
      </c>
      <c r="C182" s="127" t="s">
        <v>819</v>
      </c>
      <c r="D182" s="105">
        <v>15999599745</v>
      </c>
      <c r="E182" s="128">
        <v>1000</v>
      </c>
      <c r="F182" s="88">
        <v>1000</v>
      </c>
      <c r="G182" s="88"/>
      <c r="H182" s="88"/>
      <c r="I182" s="88"/>
      <c r="J182" s="88"/>
      <c r="K182" s="44" t="s">
        <v>664</v>
      </c>
      <c r="L182" s="24"/>
      <c r="M182" s="44"/>
      <c r="N182" s="42"/>
      <c r="O182" s="44"/>
      <c r="P182" s="24"/>
      <c r="Q182" s="24"/>
      <c r="R182" s="24"/>
      <c r="S182" s="24"/>
      <c r="T182" s="24"/>
      <c r="U182" s="44"/>
    </row>
    <row r="183" s="55" customFormat="1" ht="29" hidden="1" customHeight="1" spans="1:21">
      <c r="A183" s="38">
        <v>44</v>
      </c>
      <c r="B183" s="143" t="s">
        <v>820</v>
      </c>
      <c r="C183" s="127" t="s">
        <v>821</v>
      </c>
      <c r="D183" s="105">
        <v>18307622867</v>
      </c>
      <c r="E183" s="128">
        <v>5000</v>
      </c>
      <c r="F183" s="88">
        <v>5000</v>
      </c>
      <c r="G183" s="88"/>
      <c r="H183" s="88"/>
      <c r="I183" s="88"/>
      <c r="J183" s="88"/>
      <c r="K183" s="44" t="s">
        <v>664</v>
      </c>
      <c r="L183" s="24"/>
      <c r="M183" s="44"/>
      <c r="N183" s="42"/>
      <c r="O183" s="44"/>
      <c r="P183" s="24"/>
      <c r="Q183" s="24"/>
      <c r="R183" s="24"/>
      <c r="S183" s="24"/>
      <c r="T183" s="24"/>
      <c r="U183" s="44"/>
    </row>
    <row r="184" s="55" customFormat="1" ht="29" hidden="1" customHeight="1" spans="1:21">
      <c r="A184" s="38">
        <v>45</v>
      </c>
      <c r="B184" s="144" t="s">
        <v>366</v>
      </c>
      <c r="C184" s="127" t="s">
        <v>822</v>
      </c>
      <c r="D184" s="105">
        <v>13823340628</v>
      </c>
      <c r="E184" s="88">
        <v>5000</v>
      </c>
      <c r="F184" s="88">
        <v>5000</v>
      </c>
      <c r="G184" s="88"/>
      <c r="H184" s="88"/>
      <c r="I184" s="88"/>
      <c r="J184" s="88"/>
      <c r="K184" s="44" t="s">
        <v>664</v>
      </c>
      <c r="L184" s="24"/>
      <c r="M184" s="44"/>
      <c r="N184" s="42"/>
      <c r="O184" s="44"/>
      <c r="P184" s="24"/>
      <c r="Q184" s="24"/>
      <c r="R184" s="24"/>
      <c r="S184" s="24"/>
      <c r="T184" s="24"/>
      <c r="U184" s="44"/>
    </row>
    <row r="185" s="55" customFormat="1" ht="29" hidden="1" customHeight="1" spans="1:21">
      <c r="A185" s="38">
        <v>46</v>
      </c>
      <c r="B185" s="143" t="s">
        <v>370</v>
      </c>
      <c r="C185" s="127" t="s">
        <v>371</v>
      </c>
      <c r="D185" s="105">
        <v>18038517361</v>
      </c>
      <c r="E185" s="128">
        <v>1000</v>
      </c>
      <c r="F185" s="88">
        <v>1000</v>
      </c>
      <c r="G185" s="88"/>
      <c r="H185" s="88"/>
      <c r="I185" s="88"/>
      <c r="J185" s="88"/>
      <c r="K185" s="44" t="s">
        <v>823</v>
      </c>
      <c r="L185" s="24"/>
      <c r="M185" s="44"/>
      <c r="N185" s="42"/>
      <c r="O185" s="44"/>
      <c r="P185" s="24"/>
      <c r="Q185" s="24"/>
      <c r="R185" s="24"/>
      <c r="S185" s="24"/>
      <c r="T185" s="24"/>
      <c r="U185" s="44"/>
    </row>
    <row r="186" s="55" customFormat="1" ht="29" hidden="1" customHeight="1" spans="1:21">
      <c r="A186" s="38">
        <v>47</v>
      </c>
      <c r="B186" s="143" t="s">
        <v>373</v>
      </c>
      <c r="C186" s="127" t="s">
        <v>824</v>
      </c>
      <c r="D186" s="105">
        <v>19820560480</v>
      </c>
      <c r="E186" s="88">
        <v>3000</v>
      </c>
      <c r="F186" s="88">
        <v>3000</v>
      </c>
      <c r="G186" s="88"/>
      <c r="H186" s="88"/>
      <c r="I186" s="88"/>
      <c r="J186" s="88"/>
      <c r="K186" s="44" t="s">
        <v>825</v>
      </c>
      <c r="L186" s="24"/>
      <c r="M186" s="44"/>
      <c r="N186" s="42"/>
      <c r="O186" s="44"/>
      <c r="P186" s="24"/>
      <c r="Q186" s="24"/>
      <c r="R186" s="24"/>
      <c r="S186" s="24"/>
      <c r="T186" s="24"/>
      <c r="U186" s="44"/>
    </row>
    <row r="187" s="55" customFormat="1" ht="29" hidden="1" customHeight="1" spans="1:21">
      <c r="A187" s="38">
        <v>48</v>
      </c>
      <c r="B187" s="143" t="s">
        <v>826</v>
      </c>
      <c r="C187" s="127" t="s">
        <v>824</v>
      </c>
      <c r="D187" s="105">
        <v>19820560480</v>
      </c>
      <c r="E187" s="88">
        <v>1000</v>
      </c>
      <c r="F187" s="88">
        <v>1000</v>
      </c>
      <c r="G187" s="88"/>
      <c r="H187" s="88"/>
      <c r="I187" s="88"/>
      <c r="J187" s="88"/>
      <c r="K187" s="44" t="s">
        <v>825</v>
      </c>
      <c r="L187" s="24"/>
      <c r="M187" s="44"/>
      <c r="N187" s="42"/>
      <c r="O187" s="44"/>
      <c r="P187" s="24"/>
      <c r="Q187" s="24"/>
      <c r="R187" s="24"/>
      <c r="S187" s="24"/>
      <c r="T187" s="24"/>
      <c r="U187" s="44"/>
    </row>
    <row r="188" s="55" customFormat="1" ht="29" hidden="1" customHeight="1" spans="1:21">
      <c r="A188" s="38">
        <v>49</v>
      </c>
      <c r="B188" s="143" t="s">
        <v>827</v>
      </c>
      <c r="C188" s="127" t="s">
        <v>828</v>
      </c>
      <c r="D188" s="105">
        <v>18088883510</v>
      </c>
      <c r="E188" s="128">
        <v>1000</v>
      </c>
      <c r="F188" s="88"/>
      <c r="G188" s="88"/>
      <c r="H188" s="88"/>
      <c r="I188" s="88"/>
      <c r="J188" s="88"/>
      <c r="K188" s="44"/>
      <c r="L188" s="24"/>
      <c r="M188" s="44"/>
      <c r="N188" s="42"/>
      <c r="O188" s="44"/>
      <c r="P188" s="24"/>
      <c r="Q188" s="24"/>
      <c r="R188" s="24"/>
      <c r="S188" s="24"/>
      <c r="T188" s="24"/>
      <c r="U188" s="44"/>
    </row>
    <row r="189" s="55" customFormat="1" ht="29" hidden="1" customHeight="1" spans="1:21">
      <c r="A189" s="38">
        <v>50</v>
      </c>
      <c r="B189" s="143" t="s">
        <v>829</v>
      </c>
      <c r="C189" s="127" t="s">
        <v>830</v>
      </c>
      <c r="D189" s="105">
        <v>13603006892</v>
      </c>
      <c r="E189" s="128">
        <v>5000</v>
      </c>
      <c r="F189" s="88"/>
      <c r="G189" s="88"/>
      <c r="H189" s="88"/>
      <c r="I189" s="88"/>
      <c r="J189" s="88"/>
      <c r="K189" s="44"/>
      <c r="L189" s="24"/>
      <c r="M189" s="44"/>
      <c r="N189" s="42"/>
      <c r="O189" s="44"/>
      <c r="P189" s="24"/>
      <c r="Q189" s="24"/>
      <c r="R189" s="24"/>
      <c r="S189" s="24"/>
      <c r="T189" s="24"/>
      <c r="U189" s="44"/>
    </row>
    <row r="190" s="55" customFormat="1" ht="29" hidden="1" customHeight="1" spans="1:21">
      <c r="A190" s="38">
        <v>51</v>
      </c>
      <c r="B190" s="143" t="s">
        <v>831</v>
      </c>
      <c r="C190" s="127" t="s">
        <v>832</v>
      </c>
      <c r="D190" s="105">
        <v>13609690008</v>
      </c>
      <c r="E190" s="128">
        <v>30000</v>
      </c>
      <c r="F190" s="88"/>
      <c r="G190" s="88"/>
      <c r="H190" s="88"/>
      <c r="I190" s="88"/>
      <c r="J190" s="88"/>
      <c r="K190" s="44"/>
      <c r="L190" s="24" t="s">
        <v>22</v>
      </c>
      <c r="M190" s="44"/>
      <c r="N190" s="42" t="s">
        <v>776</v>
      </c>
      <c r="O190" s="44"/>
      <c r="P190" s="24"/>
      <c r="Q190" s="24"/>
      <c r="R190" s="24"/>
      <c r="S190" s="24"/>
      <c r="T190" s="24"/>
      <c r="U190" s="44"/>
    </row>
    <row r="191" s="55" customFormat="1" ht="29" hidden="1" customHeight="1" spans="1:21">
      <c r="A191" s="38">
        <v>52</v>
      </c>
      <c r="B191" s="92" t="s">
        <v>833</v>
      </c>
      <c r="C191" s="38"/>
      <c r="D191" s="84"/>
      <c r="E191" s="88">
        <v>500</v>
      </c>
      <c r="F191" s="88">
        <v>500</v>
      </c>
      <c r="G191" s="88"/>
      <c r="H191" s="88"/>
      <c r="I191" s="88"/>
      <c r="J191" s="88">
        <v>500</v>
      </c>
      <c r="K191" s="44" t="s">
        <v>577</v>
      </c>
      <c r="L191" s="24"/>
      <c r="M191" s="44"/>
      <c r="N191" s="42"/>
      <c r="O191" s="44"/>
      <c r="P191" s="24"/>
      <c r="Q191" s="24"/>
      <c r="R191" s="24"/>
      <c r="S191" s="24"/>
      <c r="T191" s="24"/>
      <c r="U191" s="44"/>
    </row>
    <row r="192" s="55" customFormat="1" ht="29" hidden="1" customHeight="1" spans="1:21">
      <c r="A192" s="38">
        <v>53</v>
      </c>
      <c r="B192" s="92" t="s">
        <v>834</v>
      </c>
      <c r="C192" s="148"/>
      <c r="D192" s="149"/>
      <c r="E192" s="88">
        <v>1000</v>
      </c>
      <c r="F192" s="88">
        <v>1000</v>
      </c>
      <c r="G192" s="88"/>
      <c r="H192" s="88"/>
      <c r="I192" s="88">
        <v>1000</v>
      </c>
      <c r="J192" s="88"/>
      <c r="K192" s="44" t="s">
        <v>707</v>
      </c>
      <c r="L192" s="24" t="s">
        <v>22</v>
      </c>
      <c r="M192" s="44"/>
      <c r="N192" s="42" t="s">
        <v>835</v>
      </c>
      <c r="O192" s="44"/>
      <c r="P192" s="24"/>
      <c r="Q192" s="24"/>
      <c r="R192" s="24"/>
      <c r="S192" s="24"/>
      <c r="T192" s="24"/>
      <c r="U192" s="44"/>
    </row>
    <row r="193" s="55" customFormat="1" ht="29" hidden="1" customHeight="1" spans="1:21">
      <c r="A193" s="38">
        <v>54</v>
      </c>
      <c r="B193" s="92" t="s">
        <v>836</v>
      </c>
      <c r="C193" s="148"/>
      <c r="D193" s="149"/>
      <c r="E193" s="88">
        <v>1000</v>
      </c>
      <c r="F193" s="88">
        <v>1000</v>
      </c>
      <c r="G193" s="88"/>
      <c r="H193" s="88"/>
      <c r="I193" s="88"/>
      <c r="J193" s="88"/>
      <c r="K193" s="44" t="s">
        <v>837</v>
      </c>
      <c r="L193" s="24"/>
      <c r="M193" s="44"/>
      <c r="N193" s="42"/>
      <c r="O193" s="44"/>
      <c r="P193" s="24"/>
      <c r="Q193" s="24"/>
      <c r="R193" s="24"/>
      <c r="S193" s="24"/>
      <c r="T193" s="24"/>
      <c r="U193" s="44"/>
    </row>
    <row r="194" s="55" customFormat="1" ht="29" hidden="1" customHeight="1" spans="1:21">
      <c r="A194" s="38">
        <v>55</v>
      </c>
      <c r="B194" s="92" t="s">
        <v>838</v>
      </c>
      <c r="C194" s="150"/>
      <c r="D194" s="149"/>
      <c r="E194" s="88">
        <v>1000</v>
      </c>
      <c r="F194" s="88">
        <v>1000</v>
      </c>
      <c r="G194" s="88"/>
      <c r="H194" s="88"/>
      <c r="I194" s="88"/>
      <c r="J194" s="88"/>
      <c r="K194" s="44" t="s">
        <v>643</v>
      </c>
      <c r="L194" s="24"/>
      <c r="M194" s="44"/>
      <c r="N194" s="42"/>
      <c r="O194" s="44"/>
      <c r="P194" s="24"/>
      <c r="Q194" s="24"/>
      <c r="R194" s="24"/>
      <c r="S194" s="24"/>
      <c r="T194" s="24"/>
      <c r="U194" s="44"/>
    </row>
    <row r="195" s="55" customFormat="1" ht="29" hidden="1" customHeight="1" spans="1:21">
      <c r="A195" s="38">
        <v>56</v>
      </c>
      <c r="B195" s="92" t="s">
        <v>839</v>
      </c>
      <c r="C195" s="38"/>
      <c r="D195" s="89"/>
      <c r="E195" s="88">
        <v>2000</v>
      </c>
      <c r="F195" s="88">
        <v>2000</v>
      </c>
      <c r="G195" s="88"/>
      <c r="H195" s="88"/>
      <c r="I195" s="88"/>
      <c r="J195" s="88"/>
      <c r="K195" s="44" t="s">
        <v>643</v>
      </c>
      <c r="L195" s="24"/>
      <c r="M195" s="44"/>
      <c r="N195" s="42"/>
      <c r="O195" s="44"/>
      <c r="P195" s="24"/>
      <c r="Q195" s="24"/>
      <c r="R195" s="24"/>
      <c r="S195" s="24"/>
      <c r="T195" s="24"/>
      <c r="U195" s="44"/>
    </row>
    <row r="196" s="55" customFormat="1" ht="29" hidden="1" customHeight="1" spans="1:21">
      <c r="A196" s="38">
        <v>57</v>
      </c>
      <c r="B196" s="92" t="s">
        <v>840</v>
      </c>
      <c r="C196" s="38"/>
      <c r="D196" s="89"/>
      <c r="E196" s="88">
        <v>3000</v>
      </c>
      <c r="F196" s="88">
        <v>3000</v>
      </c>
      <c r="G196" s="88"/>
      <c r="H196" s="88"/>
      <c r="I196" s="88">
        <v>3000</v>
      </c>
      <c r="J196" s="88"/>
      <c r="K196" s="44" t="s">
        <v>655</v>
      </c>
      <c r="L196" s="24"/>
      <c r="M196" s="44" t="s">
        <v>841</v>
      </c>
      <c r="N196" s="42" t="s">
        <v>612</v>
      </c>
      <c r="O196" s="44"/>
      <c r="P196" s="24"/>
      <c r="Q196" s="24"/>
      <c r="R196" s="24"/>
      <c r="S196" s="24"/>
      <c r="T196" s="24"/>
      <c r="U196" s="44"/>
    </row>
    <row r="197" s="55" customFormat="1" ht="29" hidden="1" customHeight="1" spans="1:21">
      <c r="A197" s="38">
        <v>58</v>
      </c>
      <c r="B197" s="92" t="s">
        <v>842</v>
      </c>
      <c r="C197" s="102" t="s">
        <v>376</v>
      </c>
      <c r="D197" s="105"/>
      <c r="E197" s="88">
        <f>F197</f>
        <v>3600</v>
      </c>
      <c r="F197" s="88">
        <v>3600</v>
      </c>
      <c r="G197" s="88"/>
      <c r="H197" s="88"/>
      <c r="I197" s="88">
        <v>3600</v>
      </c>
      <c r="J197" s="88"/>
      <c r="K197" s="44" t="s">
        <v>643</v>
      </c>
      <c r="L197" s="24" t="s">
        <v>22</v>
      </c>
      <c r="M197" s="44"/>
      <c r="N197" s="42" t="s">
        <v>843</v>
      </c>
      <c r="O197" s="44"/>
      <c r="P197" s="24"/>
      <c r="Q197" s="24"/>
      <c r="R197" s="24"/>
      <c r="S197" s="24"/>
      <c r="T197" s="24"/>
      <c r="U197" s="44"/>
    </row>
    <row r="198" s="55" customFormat="1" ht="29" hidden="1" customHeight="1" spans="1:21">
      <c r="A198" s="38">
        <v>59</v>
      </c>
      <c r="B198" s="92" t="s">
        <v>844</v>
      </c>
      <c r="C198" s="102" t="s">
        <v>845</v>
      </c>
      <c r="D198" s="105"/>
      <c r="E198" s="88">
        <v>2000</v>
      </c>
      <c r="F198" s="85">
        <v>2000</v>
      </c>
      <c r="G198" s="85"/>
      <c r="H198" s="85"/>
      <c r="I198" s="88"/>
      <c r="J198" s="88"/>
      <c r="K198" s="44" t="s">
        <v>823</v>
      </c>
      <c r="L198" s="24"/>
      <c r="M198" s="44"/>
      <c r="N198" s="42"/>
      <c r="O198" s="44"/>
      <c r="P198" s="24"/>
      <c r="Q198" s="24"/>
      <c r="R198" s="24"/>
      <c r="S198" s="24"/>
      <c r="T198" s="24"/>
      <c r="U198" s="44"/>
    </row>
    <row r="199" s="55" customFormat="1" ht="29" hidden="1" customHeight="1" spans="1:21">
      <c r="A199" s="38">
        <v>60</v>
      </c>
      <c r="B199" s="92" t="s">
        <v>378</v>
      </c>
      <c r="C199" s="98" t="s">
        <v>379</v>
      </c>
      <c r="D199" s="94">
        <v>5680188</v>
      </c>
      <c r="E199" s="88">
        <v>7050</v>
      </c>
      <c r="F199" s="97">
        <f>1000+6050</f>
        <v>7050</v>
      </c>
      <c r="G199" s="97">
        <v>1000</v>
      </c>
      <c r="H199" s="86">
        <f>F199-G199</f>
        <v>6050</v>
      </c>
      <c r="I199" s="88"/>
      <c r="J199" s="88"/>
      <c r="K199" s="44" t="s">
        <v>846</v>
      </c>
      <c r="L199" s="24" t="s">
        <v>22</v>
      </c>
      <c r="M199" s="44" t="s">
        <v>847</v>
      </c>
      <c r="N199" s="42" t="s">
        <v>848</v>
      </c>
      <c r="O199" s="44"/>
      <c r="P199" s="24"/>
      <c r="Q199" s="24"/>
      <c r="R199" s="24"/>
      <c r="S199" s="24"/>
      <c r="T199" s="24"/>
      <c r="U199" s="44"/>
    </row>
    <row r="200" s="55" customFormat="1" ht="29" hidden="1" customHeight="1" spans="1:21">
      <c r="A200" s="38">
        <v>61</v>
      </c>
      <c r="B200" s="92" t="s">
        <v>849</v>
      </c>
      <c r="C200" s="38" t="s">
        <v>850</v>
      </c>
      <c r="D200" s="89" t="s">
        <v>851</v>
      </c>
      <c r="E200" s="88">
        <v>9822.2</v>
      </c>
      <c r="F200" s="88">
        <v>9822.2</v>
      </c>
      <c r="G200" s="88"/>
      <c r="H200" s="88"/>
      <c r="I200" s="88">
        <v>9822.2</v>
      </c>
      <c r="J200" s="88"/>
      <c r="K200" s="44" t="s">
        <v>852</v>
      </c>
      <c r="L200" s="24" t="s">
        <v>22</v>
      </c>
      <c r="M200" s="44" t="s">
        <v>853</v>
      </c>
      <c r="N200" s="42" t="s">
        <v>854</v>
      </c>
      <c r="O200" s="44"/>
      <c r="P200" s="24"/>
      <c r="Q200" s="24"/>
      <c r="R200" s="24"/>
      <c r="S200" s="24"/>
      <c r="T200" s="24"/>
      <c r="U200" s="44"/>
    </row>
    <row r="201" s="55" customFormat="1" ht="29" hidden="1" customHeight="1" spans="1:21">
      <c r="A201" s="38">
        <v>62</v>
      </c>
      <c r="B201" s="92" t="s">
        <v>381</v>
      </c>
      <c r="C201" s="102" t="s">
        <v>382</v>
      </c>
      <c r="D201" s="105">
        <v>17876830288</v>
      </c>
      <c r="E201" s="88">
        <v>8700</v>
      </c>
      <c r="F201" s="97">
        <f>1000+7700</f>
        <v>8700</v>
      </c>
      <c r="G201" s="97">
        <v>1000</v>
      </c>
      <c r="H201" s="86">
        <f>F201-G201</f>
        <v>7700</v>
      </c>
      <c r="I201" s="88">
        <v>8700</v>
      </c>
      <c r="J201" s="88"/>
      <c r="K201" s="44" t="s">
        <v>852</v>
      </c>
      <c r="L201" s="24" t="s">
        <v>22</v>
      </c>
      <c r="M201" s="44" t="s">
        <v>855</v>
      </c>
      <c r="N201" s="42" t="s">
        <v>856</v>
      </c>
      <c r="O201" s="44"/>
      <c r="P201" s="24"/>
      <c r="Q201" s="24"/>
      <c r="R201" s="24"/>
      <c r="S201" s="24"/>
      <c r="T201" s="24"/>
      <c r="U201" s="44"/>
    </row>
    <row r="202" s="55" customFormat="1" ht="29" customHeight="1" spans="1:21">
      <c r="A202" s="38">
        <v>63</v>
      </c>
      <c r="B202" s="87" t="s">
        <v>857</v>
      </c>
      <c r="C202" s="102"/>
      <c r="D202" s="105"/>
      <c r="E202" s="88"/>
      <c r="F202" s="97">
        <f>G202</f>
        <v>39990</v>
      </c>
      <c r="G202" s="97">
        <v>39990</v>
      </c>
      <c r="H202" s="86">
        <f>F202-G202</f>
        <v>0</v>
      </c>
      <c r="I202" s="88"/>
      <c r="J202" s="88"/>
      <c r="K202" s="44"/>
      <c r="L202" s="24"/>
      <c r="M202" s="44"/>
      <c r="N202" s="42"/>
      <c r="O202" s="44"/>
      <c r="P202" s="24"/>
      <c r="Q202" s="24"/>
      <c r="R202" s="24"/>
      <c r="S202" s="24"/>
      <c r="T202" s="24"/>
      <c r="U202" s="44"/>
    </row>
    <row r="203" s="55" customFormat="1" ht="29" hidden="1" customHeight="1" spans="2:21">
      <c r="B203" s="151"/>
      <c r="C203" s="152"/>
      <c r="D203" s="153"/>
      <c r="E203" s="154"/>
      <c r="F203" s="154"/>
      <c r="G203" s="154"/>
      <c r="H203" s="154"/>
      <c r="I203" s="155"/>
      <c r="J203" s="155"/>
      <c r="K203" s="164"/>
      <c r="M203" s="164"/>
      <c r="N203" s="165"/>
      <c r="O203" s="164"/>
      <c r="U203" s="164"/>
    </row>
    <row r="204" s="55" customFormat="1" ht="29" customHeight="1" spans="2:21">
      <c r="B204" s="151"/>
      <c r="C204" s="152"/>
      <c r="D204" s="153"/>
      <c r="E204" s="155"/>
      <c r="F204" s="156"/>
      <c r="G204" s="156"/>
      <c r="H204" s="157"/>
      <c r="I204" s="155"/>
      <c r="J204" s="155"/>
      <c r="K204" s="164"/>
      <c r="M204" s="164"/>
      <c r="N204" s="165"/>
      <c r="O204" s="164"/>
      <c r="U204" s="164"/>
    </row>
    <row r="205" s="55" customFormat="1" ht="29" hidden="1" customHeight="1" spans="2:21">
      <c r="B205" s="151"/>
      <c r="C205" s="152"/>
      <c r="D205" s="153"/>
      <c r="E205" s="155"/>
      <c r="F205" s="155"/>
      <c r="G205" s="155"/>
      <c r="H205" s="155"/>
      <c r="I205" s="155"/>
      <c r="J205" s="155"/>
      <c r="K205" s="164"/>
      <c r="M205" s="164"/>
      <c r="N205" s="165"/>
      <c r="O205" s="164"/>
      <c r="U205" s="164"/>
    </row>
    <row r="206" s="55" customFormat="1" ht="29" hidden="1" customHeight="1" spans="2:21">
      <c r="B206" s="151"/>
      <c r="C206" s="152"/>
      <c r="D206" s="153"/>
      <c r="E206" s="155"/>
      <c r="F206" s="155"/>
      <c r="G206" s="155"/>
      <c r="H206" s="155"/>
      <c r="I206" s="155"/>
      <c r="J206" s="155"/>
      <c r="K206" s="164"/>
      <c r="M206" s="164"/>
      <c r="N206" s="165"/>
      <c r="O206" s="164"/>
      <c r="U206" s="164"/>
    </row>
    <row r="207" s="55" customFormat="1" ht="29" hidden="1" customHeight="1" spans="2:21">
      <c r="B207" s="151"/>
      <c r="C207" s="152"/>
      <c r="D207" s="153"/>
      <c r="E207" s="155"/>
      <c r="F207" s="155"/>
      <c r="G207" s="155"/>
      <c r="H207" s="155"/>
      <c r="I207" s="155"/>
      <c r="J207" s="155"/>
      <c r="K207" s="164"/>
      <c r="M207" s="164"/>
      <c r="N207" s="165"/>
      <c r="O207" s="164"/>
      <c r="U207" s="164"/>
    </row>
    <row r="208" s="55" customFormat="1" ht="29" hidden="1" customHeight="1" spans="2:21">
      <c r="B208" s="151"/>
      <c r="C208" s="152"/>
      <c r="D208" s="153"/>
      <c r="E208" s="155"/>
      <c r="F208" s="155"/>
      <c r="G208" s="155"/>
      <c r="H208" s="155"/>
      <c r="I208" s="155"/>
      <c r="J208" s="155"/>
      <c r="K208" s="164"/>
      <c r="M208" s="164"/>
      <c r="N208" s="165"/>
      <c r="O208" s="164"/>
      <c r="U208" s="164"/>
    </row>
    <row r="209" s="55" customFormat="1" ht="29" hidden="1" customHeight="1" spans="2:21">
      <c r="B209" s="151"/>
      <c r="C209" s="152"/>
      <c r="D209" s="153"/>
      <c r="E209" s="155"/>
      <c r="F209" s="155"/>
      <c r="G209" s="155"/>
      <c r="H209" s="155"/>
      <c r="I209" s="155"/>
      <c r="J209" s="155"/>
      <c r="K209" s="164"/>
      <c r="M209" s="164"/>
      <c r="N209" s="165"/>
      <c r="O209" s="164"/>
      <c r="U209" s="164"/>
    </row>
    <row r="210" s="55" customFormat="1" ht="29" hidden="1" customHeight="1" spans="2:21">
      <c r="B210" s="151"/>
      <c r="C210" s="152"/>
      <c r="D210" s="153"/>
      <c r="E210" s="155"/>
      <c r="F210" s="155"/>
      <c r="G210" s="155"/>
      <c r="H210" s="155"/>
      <c r="I210" s="155"/>
      <c r="J210" s="155"/>
      <c r="K210" s="164"/>
      <c r="M210" s="164"/>
      <c r="N210" s="165"/>
      <c r="O210" s="164"/>
      <c r="U210" s="164"/>
    </row>
    <row r="211" s="55" customFormat="1" ht="29" hidden="1" customHeight="1" spans="2:21">
      <c r="B211" s="151"/>
      <c r="C211" s="152"/>
      <c r="D211" s="153"/>
      <c r="E211" s="155"/>
      <c r="F211" s="155"/>
      <c r="G211" s="155"/>
      <c r="H211" s="155"/>
      <c r="I211" s="155"/>
      <c r="J211" s="155"/>
      <c r="K211" s="164"/>
      <c r="M211" s="164"/>
      <c r="N211" s="165"/>
      <c r="O211" s="164"/>
      <c r="U211" s="164"/>
    </row>
    <row r="212" s="55" customFormat="1" ht="29" hidden="1" customHeight="1" spans="2:21">
      <c r="B212" s="151"/>
      <c r="C212" s="152"/>
      <c r="D212" s="153"/>
      <c r="E212" s="155"/>
      <c r="F212" s="155"/>
      <c r="G212" s="155"/>
      <c r="H212" s="155"/>
      <c r="I212" s="155"/>
      <c r="J212" s="155"/>
      <c r="K212" s="164"/>
      <c r="M212" s="164"/>
      <c r="N212" s="165"/>
      <c r="O212" s="164"/>
      <c r="U212" s="164"/>
    </row>
    <row r="213" s="55" customFormat="1" ht="29" hidden="1" customHeight="1" spans="2:21">
      <c r="B213" s="151"/>
      <c r="C213" s="152"/>
      <c r="D213" s="153"/>
      <c r="E213" s="155"/>
      <c r="F213" s="155"/>
      <c r="G213" s="155"/>
      <c r="H213" s="155"/>
      <c r="I213" s="155"/>
      <c r="J213" s="155"/>
      <c r="K213" s="164"/>
      <c r="M213" s="164"/>
      <c r="N213" s="165"/>
      <c r="O213" s="164"/>
      <c r="U213" s="164"/>
    </row>
    <row r="214" s="55" customFormat="1" ht="22" hidden="1" customHeight="1" spans="2:21">
      <c r="B214" s="151"/>
      <c r="C214" s="152"/>
      <c r="D214" s="153"/>
      <c r="E214" s="155"/>
      <c r="F214" s="155"/>
      <c r="G214" s="155"/>
      <c r="H214" s="155"/>
      <c r="I214" s="155"/>
      <c r="J214" s="155"/>
      <c r="K214" s="164"/>
      <c r="M214" s="164"/>
      <c r="N214" s="165"/>
      <c r="O214" s="164"/>
      <c r="U214" s="164"/>
    </row>
    <row r="215" s="55" customFormat="1" ht="22" hidden="1" customHeight="1" spans="2:21">
      <c r="B215" s="151"/>
      <c r="C215" s="152"/>
      <c r="D215" s="153"/>
      <c r="E215" s="155"/>
      <c r="F215" s="155"/>
      <c r="G215" s="155"/>
      <c r="H215" s="155"/>
      <c r="I215" s="155"/>
      <c r="J215" s="155"/>
      <c r="K215" s="164"/>
      <c r="M215" s="164"/>
      <c r="N215" s="165"/>
      <c r="O215" s="164"/>
      <c r="U215" s="164"/>
    </row>
    <row r="216" s="55" customFormat="1" ht="22" hidden="1" customHeight="1" spans="2:21">
      <c r="B216" s="151"/>
      <c r="C216" s="152"/>
      <c r="D216" s="153"/>
      <c r="E216" s="155"/>
      <c r="F216" s="155"/>
      <c r="G216" s="155"/>
      <c r="H216" s="155"/>
      <c r="I216" s="155"/>
      <c r="J216" s="155"/>
      <c r="K216" s="164"/>
      <c r="M216" s="164"/>
      <c r="N216" s="165"/>
      <c r="O216" s="164"/>
      <c r="U216" s="164"/>
    </row>
    <row r="217" s="55" customFormat="1" ht="22" hidden="1" customHeight="1" spans="2:21">
      <c r="B217" s="151"/>
      <c r="C217" s="152"/>
      <c r="D217" s="153"/>
      <c r="E217" s="155"/>
      <c r="F217" s="155"/>
      <c r="G217" s="155"/>
      <c r="H217" s="155"/>
      <c r="I217" s="155"/>
      <c r="J217" s="155"/>
      <c r="K217" s="164"/>
      <c r="M217" s="164"/>
      <c r="N217" s="165"/>
      <c r="O217" s="164"/>
      <c r="U217" s="164"/>
    </row>
    <row r="218" s="55" customFormat="1" ht="22" hidden="1" customHeight="1" spans="2:21">
      <c r="B218" s="151"/>
      <c r="C218" s="152"/>
      <c r="D218" s="153"/>
      <c r="E218" s="155"/>
      <c r="F218" s="155"/>
      <c r="G218" s="155"/>
      <c r="H218" s="155"/>
      <c r="I218" s="155"/>
      <c r="J218" s="155"/>
      <c r="K218" s="164"/>
      <c r="M218" s="164"/>
      <c r="N218" s="165"/>
      <c r="O218" s="164"/>
      <c r="U218" s="164"/>
    </row>
    <row r="219" s="55" customFormat="1" ht="22" hidden="1" customHeight="1" spans="2:21">
      <c r="B219" s="151"/>
      <c r="C219" s="152"/>
      <c r="D219" s="153"/>
      <c r="E219" s="155"/>
      <c r="F219" s="155"/>
      <c r="G219" s="155"/>
      <c r="H219" s="155"/>
      <c r="I219" s="155"/>
      <c r="J219" s="155"/>
      <c r="K219" s="164"/>
      <c r="M219" s="164"/>
      <c r="N219" s="165"/>
      <c r="O219" s="164"/>
      <c r="U219" s="164"/>
    </row>
    <row r="220" s="55" customFormat="1" ht="22" hidden="1" customHeight="1" spans="2:21">
      <c r="B220" s="151"/>
      <c r="C220" s="152"/>
      <c r="D220" s="153"/>
      <c r="E220" s="155"/>
      <c r="F220" s="155"/>
      <c r="G220" s="155"/>
      <c r="H220" s="155"/>
      <c r="I220" s="155"/>
      <c r="J220" s="155"/>
      <c r="K220" s="164"/>
      <c r="M220" s="164"/>
      <c r="N220" s="165"/>
      <c r="O220" s="164"/>
      <c r="U220" s="164"/>
    </row>
    <row r="221" s="55" customFormat="1" ht="22" hidden="1" customHeight="1" spans="2:21">
      <c r="B221" s="151"/>
      <c r="C221" s="152"/>
      <c r="D221" s="153"/>
      <c r="E221" s="155"/>
      <c r="F221" s="155"/>
      <c r="G221" s="155"/>
      <c r="H221" s="155"/>
      <c r="I221" s="155"/>
      <c r="J221" s="155"/>
      <c r="K221" s="164"/>
      <c r="M221" s="164"/>
      <c r="N221" s="165"/>
      <c r="O221" s="164"/>
      <c r="U221" s="164"/>
    </row>
    <row r="222" s="55" customFormat="1" ht="22" hidden="1" customHeight="1" spans="2:21">
      <c r="B222" s="151"/>
      <c r="C222" s="152"/>
      <c r="D222" s="153"/>
      <c r="E222" s="155"/>
      <c r="F222" s="155"/>
      <c r="G222" s="155"/>
      <c r="H222" s="155"/>
      <c r="I222" s="155"/>
      <c r="J222" s="155"/>
      <c r="K222" s="164"/>
      <c r="M222" s="164"/>
      <c r="N222" s="165"/>
      <c r="O222" s="164"/>
      <c r="U222" s="164"/>
    </row>
    <row r="223" s="55" customFormat="1" ht="22" hidden="1" customHeight="1" spans="2:21">
      <c r="B223" s="151"/>
      <c r="C223" s="152"/>
      <c r="D223" s="153"/>
      <c r="E223" s="155"/>
      <c r="F223" s="155"/>
      <c r="G223" s="155"/>
      <c r="H223" s="155"/>
      <c r="I223" s="155"/>
      <c r="J223" s="155"/>
      <c r="K223" s="164"/>
      <c r="M223" s="164"/>
      <c r="N223" s="165"/>
      <c r="O223" s="164"/>
      <c r="U223" s="164"/>
    </row>
    <row r="224" s="55" customFormat="1" ht="22" hidden="1" customHeight="1" spans="2:21">
      <c r="B224" s="151"/>
      <c r="C224" s="152"/>
      <c r="D224" s="153"/>
      <c r="E224" s="155"/>
      <c r="F224" s="155"/>
      <c r="G224" s="155"/>
      <c r="H224" s="155"/>
      <c r="I224" s="155"/>
      <c r="J224" s="155"/>
      <c r="K224" s="164"/>
      <c r="M224" s="164"/>
      <c r="N224" s="165"/>
      <c r="O224" s="164"/>
      <c r="U224" s="164"/>
    </row>
    <row r="225" s="55" customFormat="1" ht="29" hidden="1" customHeight="1" spans="2:21">
      <c r="B225" s="151"/>
      <c r="C225" s="152"/>
      <c r="D225" s="153"/>
      <c r="E225" s="155"/>
      <c r="F225" s="155"/>
      <c r="G225" s="155"/>
      <c r="H225" s="155"/>
      <c r="I225" s="155"/>
      <c r="J225" s="155"/>
      <c r="K225" s="164"/>
      <c r="M225" s="164"/>
      <c r="N225" s="165"/>
      <c r="O225" s="164"/>
      <c r="U225" s="164"/>
    </row>
    <row r="226" s="55" customFormat="1" ht="22" hidden="1" customHeight="1" spans="2:21">
      <c r="B226" s="151"/>
      <c r="C226" s="152"/>
      <c r="D226" s="153"/>
      <c r="E226" s="155"/>
      <c r="F226" s="155"/>
      <c r="G226" s="155"/>
      <c r="H226" s="155"/>
      <c r="I226" s="155"/>
      <c r="J226" s="155"/>
      <c r="K226" s="164"/>
      <c r="M226" s="164"/>
      <c r="N226" s="165"/>
      <c r="O226" s="164"/>
      <c r="U226" s="164"/>
    </row>
    <row r="227" s="55" customFormat="1" ht="22" hidden="1" customHeight="1" spans="2:21">
      <c r="B227" s="151"/>
      <c r="C227" s="152"/>
      <c r="D227" s="153"/>
      <c r="E227" s="155"/>
      <c r="F227" s="155"/>
      <c r="G227" s="155"/>
      <c r="H227" s="155"/>
      <c r="I227" s="155"/>
      <c r="J227" s="155"/>
      <c r="K227" s="164"/>
      <c r="M227" s="164"/>
      <c r="N227" s="165"/>
      <c r="O227" s="164"/>
      <c r="U227" s="164"/>
    </row>
    <row r="228" s="55" customFormat="1" ht="22" hidden="1" customHeight="1" spans="2:21">
      <c r="B228" s="151"/>
      <c r="C228" s="152"/>
      <c r="D228" s="153"/>
      <c r="E228" s="155"/>
      <c r="F228" s="155"/>
      <c r="G228" s="155"/>
      <c r="H228" s="155"/>
      <c r="I228" s="155"/>
      <c r="J228" s="155"/>
      <c r="K228" s="164"/>
      <c r="M228" s="164"/>
      <c r="N228" s="165"/>
      <c r="O228" s="164"/>
      <c r="U228" s="164"/>
    </row>
    <row r="229" s="55" customFormat="1" ht="22" hidden="1" customHeight="1" spans="2:21">
      <c r="B229" s="151"/>
      <c r="C229" s="152"/>
      <c r="D229" s="153"/>
      <c r="E229" s="155"/>
      <c r="F229" s="155"/>
      <c r="G229" s="155"/>
      <c r="H229" s="155"/>
      <c r="I229" s="155"/>
      <c r="J229" s="155"/>
      <c r="K229" s="164"/>
      <c r="M229" s="164"/>
      <c r="N229" s="165"/>
      <c r="O229" s="164"/>
      <c r="U229" s="164"/>
    </row>
    <row r="230" s="55" customFormat="1" ht="22" hidden="1" customHeight="1" spans="2:21">
      <c r="B230" s="151"/>
      <c r="C230" s="152"/>
      <c r="D230" s="153"/>
      <c r="E230" s="155"/>
      <c r="F230" s="155"/>
      <c r="G230" s="155"/>
      <c r="H230" s="155"/>
      <c r="I230" s="155"/>
      <c r="J230" s="155"/>
      <c r="K230" s="164"/>
      <c r="M230" s="164"/>
      <c r="N230" s="165"/>
      <c r="O230" s="164"/>
      <c r="U230" s="164"/>
    </row>
    <row r="231" s="55" customFormat="1" ht="22" hidden="1" customHeight="1" spans="2:21">
      <c r="B231" s="151"/>
      <c r="C231" s="152"/>
      <c r="D231" s="153"/>
      <c r="E231" s="155"/>
      <c r="F231" s="155"/>
      <c r="G231" s="155"/>
      <c r="H231" s="155"/>
      <c r="I231" s="155"/>
      <c r="J231" s="155"/>
      <c r="K231" s="164"/>
      <c r="M231" s="164"/>
      <c r="N231" s="165"/>
      <c r="O231" s="164"/>
      <c r="U231" s="164"/>
    </row>
    <row r="232" s="55" customFormat="1" ht="22" hidden="1" customHeight="1" spans="2:21">
      <c r="B232" s="151"/>
      <c r="C232" s="152"/>
      <c r="D232" s="153"/>
      <c r="E232" s="155"/>
      <c r="F232" s="155"/>
      <c r="G232" s="155"/>
      <c r="H232" s="155"/>
      <c r="I232" s="155"/>
      <c r="J232" s="155"/>
      <c r="K232" s="164"/>
      <c r="M232" s="164"/>
      <c r="N232" s="165"/>
      <c r="O232" s="164"/>
      <c r="U232" s="164"/>
    </row>
    <row r="233" s="55" customFormat="1" ht="22" customHeight="1" spans="2:21">
      <c r="B233" s="151"/>
      <c r="C233" s="152"/>
      <c r="D233" s="153"/>
      <c r="E233" s="155"/>
      <c r="F233" s="156"/>
      <c r="G233" s="156"/>
      <c r="H233" s="157"/>
      <c r="I233" s="155"/>
      <c r="J233" s="155"/>
      <c r="K233" s="164"/>
      <c r="M233" s="164"/>
      <c r="N233" s="165"/>
      <c r="O233" s="164"/>
      <c r="U233" s="164"/>
    </row>
    <row r="234" s="55" customFormat="1" ht="22" hidden="1" customHeight="1" spans="2:21">
      <c r="B234" s="151"/>
      <c r="C234" s="152"/>
      <c r="D234" s="153"/>
      <c r="E234" s="155"/>
      <c r="F234" s="155"/>
      <c r="G234" s="155"/>
      <c r="H234" s="155"/>
      <c r="I234" s="155"/>
      <c r="J234" s="155"/>
      <c r="K234" s="164"/>
      <c r="M234" s="164"/>
      <c r="N234" s="165"/>
      <c r="O234" s="164"/>
      <c r="U234" s="164"/>
    </row>
    <row r="235" s="55" customFormat="1" ht="22" hidden="1" customHeight="1" spans="2:21">
      <c r="B235" s="151"/>
      <c r="C235" s="152"/>
      <c r="D235" s="153"/>
      <c r="E235" s="155"/>
      <c r="F235" s="155"/>
      <c r="G235" s="155"/>
      <c r="H235" s="155"/>
      <c r="I235" s="155"/>
      <c r="J235" s="155"/>
      <c r="K235" s="164"/>
      <c r="M235" s="164"/>
      <c r="N235" s="165"/>
      <c r="O235" s="164"/>
      <c r="U235" s="164"/>
    </row>
    <row r="236" s="55" customFormat="1" ht="22" hidden="1" customHeight="1" spans="2:21">
      <c r="B236" s="151"/>
      <c r="C236" s="152"/>
      <c r="D236" s="153"/>
      <c r="E236" s="155"/>
      <c r="F236" s="155"/>
      <c r="G236" s="155"/>
      <c r="H236" s="155"/>
      <c r="I236" s="155"/>
      <c r="J236" s="155"/>
      <c r="K236" s="164"/>
      <c r="M236" s="164"/>
      <c r="N236" s="165"/>
      <c r="O236" s="164"/>
      <c r="U236" s="164"/>
    </row>
    <row r="237" s="55" customFormat="1" ht="22" customHeight="1" spans="2:21">
      <c r="B237" s="151"/>
      <c r="C237" s="152"/>
      <c r="D237" s="153"/>
      <c r="E237" s="155"/>
      <c r="F237" s="156"/>
      <c r="G237" s="156"/>
      <c r="H237" s="157"/>
      <c r="I237" s="155"/>
      <c r="J237" s="155"/>
      <c r="K237" s="164"/>
      <c r="M237" s="164"/>
      <c r="N237" s="165"/>
      <c r="O237" s="164"/>
      <c r="U237" s="164"/>
    </row>
    <row r="238" s="55" customFormat="1" ht="22" hidden="1" customHeight="1" spans="2:21">
      <c r="B238" s="151"/>
      <c r="C238" s="152"/>
      <c r="D238" s="153"/>
      <c r="E238" s="155"/>
      <c r="F238" s="155"/>
      <c r="G238" s="155"/>
      <c r="H238" s="155"/>
      <c r="I238" s="155"/>
      <c r="J238" s="155"/>
      <c r="K238" s="164"/>
      <c r="M238" s="164"/>
      <c r="N238" s="165"/>
      <c r="O238" s="164"/>
      <c r="U238" s="164"/>
    </row>
    <row r="239" s="55" customFormat="1" ht="22" hidden="1" customHeight="1" spans="2:21">
      <c r="B239" s="151"/>
      <c r="C239" s="152"/>
      <c r="D239" s="153"/>
      <c r="E239" s="155"/>
      <c r="F239" s="155"/>
      <c r="G239" s="155"/>
      <c r="H239" s="155"/>
      <c r="I239" s="155"/>
      <c r="J239" s="155"/>
      <c r="K239" s="164"/>
      <c r="M239" s="164"/>
      <c r="N239" s="165"/>
      <c r="O239" s="164"/>
      <c r="U239" s="164"/>
    </row>
    <row r="240" s="55" customFormat="1" ht="22" hidden="1" customHeight="1" spans="2:21">
      <c r="B240" s="151"/>
      <c r="C240" s="152"/>
      <c r="D240" s="153"/>
      <c r="E240" s="155"/>
      <c r="F240" s="155"/>
      <c r="G240" s="155"/>
      <c r="H240" s="155"/>
      <c r="I240" s="155"/>
      <c r="J240" s="155"/>
      <c r="K240" s="164"/>
      <c r="M240" s="164"/>
      <c r="N240" s="165"/>
      <c r="O240" s="164"/>
      <c r="U240" s="164"/>
    </row>
    <row r="241" s="55" customFormat="1" ht="29" hidden="1" customHeight="1" spans="2:21">
      <c r="B241" s="151"/>
      <c r="C241" s="158"/>
      <c r="D241" s="159"/>
      <c r="E241" s="155"/>
      <c r="F241" s="155"/>
      <c r="G241" s="155"/>
      <c r="H241" s="155"/>
      <c r="I241" s="155"/>
      <c r="J241" s="155"/>
      <c r="K241" s="164"/>
      <c r="M241" s="164"/>
      <c r="N241" s="165"/>
      <c r="O241" s="164"/>
      <c r="U241" s="164"/>
    </row>
    <row r="242" s="55" customFormat="1" ht="29" hidden="1" customHeight="1" spans="2:21">
      <c r="B242" s="151"/>
      <c r="C242" s="158"/>
      <c r="D242" s="159"/>
      <c r="E242" s="155"/>
      <c r="F242" s="155"/>
      <c r="G242" s="155"/>
      <c r="H242" s="155"/>
      <c r="I242" s="155"/>
      <c r="J242" s="155"/>
      <c r="K242" s="164"/>
      <c r="M242" s="164"/>
      <c r="N242" s="165"/>
      <c r="O242" s="166"/>
      <c r="U242" s="164"/>
    </row>
    <row r="243" s="55" customFormat="1" ht="29" hidden="1" customHeight="1" spans="2:21">
      <c r="B243" s="151"/>
      <c r="C243" s="158"/>
      <c r="D243" s="159"/>
      <c r="E243" s="155"/>
      <c r="F243" s="155"/>
      <c r="G243" s="155"/>
      <c r="H243" s="155"/>
      <c r="I243" s="155"/>
      <c r="J243" s="155"/>
      <c r="K243" s="164"/>
      <c r="M243" s="164"/>
      <c r="N243" s="165"/>
      <c r="O243" s="164"/>
      <c r="U243" s="164"/>
    </row>
    <row r="244" s="55" customFormat="1" ht="29" hidden="1" customHeight="1" spans="2:21">
      <c r="B244" s="160"/>
      <c r="C244" s="61"/>
      <c r="D244" s="62"/>
      <c r="E244" s="155"/>
      <c r="F244" s="155"/>
      <c r="G244" s="155"/>
      <c r="H244" s="155"/>
      <c r="I244" s="155"/>
      <c r="J244" s="155"/>
      <c r="K244" s="164"/>
      <c r="M244" s="164"/>
      <c r="N244" s="165"/>
      <c r="O244" s="164"/>
      <c r="U244" s="164"/>
    </row>
    <row r="245" s="55" customFormat="1" ht="29" hidden="1" customHeight="1" spans="2:21">
      <c r="B245" s="151"/>
      <c r="C245" s="158"/>
      <c r="D245" s="159"/>
      <c r="E245" s="155"/>
      <c r="F245" s="155"/>
      <c r="G245" s="155"/>
      <c r="H245" s="155"/>
      <c r="I245" s="155"/>
      <c r="J245" s="155"/>
      <c r="K245" s="164"/>
      <c r="M245" s="164"/>
      <c r="N245" s="165"/>
      <c r="O245" s="164"/>
      <c r="U245" s="164"/>
    </row>
    <row r="246" s="55" customFormat="1" ht="29" customHeight="1" spans="2:21">
      <c r="B246" s="151"/>
      <c r="C246" s="61"/>
      <c r="D246" s="62"/>
      <c r="E246" s="155"/>
      <c r="F246" s="156"/>
      <c r="G246" s="156"/>
      <c r="H246" s="157"/>
      <c r="I246" s="155"/>
      <c r="J246" s="155"/>
      <c r="K246" s="164"/>
      <c r="M246" s="164"/>
      <c r="N246" s="165"/>
      <c r="O246" s="164"/>
      <c r="U246" s="164"/>
    </row>
    <row r="247" s="55" customFormat="1" ht="29" hidden="1" customHeight="1" spans="2:21">
      <c r="B247" s="151"/>
      <c r="C247" s="158"/>
      <c r="D247" s="159"/>
      <c r="E247" s="155"/>
      <c r="F247" s="155"/>
      <c r="G247" s="155"/>
      <c r="H247" s="155"/>
      <c r="I247" s="155"/>
      <c r="J247" s="155"/>
      <c r="K247" s="164"/>
      <c r="M247" s="164"/>
      <c r="N247" s="165"/>
      <c r="O247" s="164"/>
      <c r="U247" s="164"/>
    </row>
    <row r="248" s="55" customFormat="1" ht="29" hidden="1" customHeight="1" spans="2:21">
      <c r="B248" s="151"/>
      <c r="C248" s="158"/>
      <c r="D248" s="159"/>
      <c r="E248" s="155"/>
      <c r="F248" s="155"/>
      <c r="G248" s="155"/>
      <c r="H248" s="155"/>
      <c r="I248" s="155"/>
      <c r="J248" s="155"/>
      <c r="K248" s="164"/>
      <c r="M248" s="164"/>
      <c r="N248" s="165"/>
      <c r="O248" s="164"/>
      <c r="U248" s="164"/>
    </row>
    <row r="249" s="55" customFormat="1" ht="29" customHeight="1" spans="2:21">
      <c r="B249" s="151"/>
      <c r="C249" s="158"/>
      <c r="D249" s="159"/>
      <c r="E249" s="155"/>
      <c r="F249" s="156"/>
      <c r="G249" s="156"/>
      <c r="H249" s="157"/>
      <c r="I249" s="155"/>
      <c r="J249" s="155"/>
      <c r="K249" s="164"/>
      <c r="M249" s="164"/>
      <c r="N249" s="165"/>
      <c r="O249" s="164"/>
      <c r="U249" s="164"/>
    </row>
    <row r="250" s="55" customFormat="1" ht="29" hidden="1" customHeight="1" spans="2:21">
      <c r="B250" s="151"/>
      <c r="C250" s="161"/>
      <c r="D250" s="162"/>
      <c r="E250" s="155"/>
      <c r="F250" s="155"/>
      <c r="G250" s="155"/>
      <c r="H250" s="155"/>
      <c r="I250" s="155"/>
      <c r="J250" s="155"/>
      <c r="K250" s="164"/>
      <c r="M250" s="164"/>
      <c r="N250" s="165"/>
      <c r="O250" s="164"/>
      <c r="U250" s="164"/>
    </row>
    <row r="251" s="55" customFormat="1" ht="29" hidden="1" customHeight="1" spans="2:21">
      <c r="B251" s="151"/>
      <c r="C251" s="158"/>
      <c r="D251" s="159"/>
      <c r="E251" s="155"/>
      <c r="F251" s="155"/>
      <c r="G251" s="155"/>
      <c r="H251" s="155"/>
      <c r="I251" s="155"/>
      <c r="J251" s="155"/>
      <c r="K251" s="164"/>
      <c r="M251" s="164"/>
      <c r="N251" s="165"/>
      <c r="O251" s="164"/>
      <c r="U251" s="164"/>
    </row>
    <row r="252" s="55" customFormat="1" ht="29" hidden="1" customHeight="1" spans="2:21">
      <c r="B252" s="151"/>
      <c r="C252" s="161"/>
      <c r="D252" s="162"/>
      <c r="E252" s="155"/>
      <c r="F252" s="155"/>
      <c r="G252" s="155"/>
      <c r="H252" s="155"/>
      <c r="I252" s="155"/>
      <c r="J252" s="155"/>
      <c r="K252" s="164"/>
      <c r="M252" s="164"/>
      <c r="N252" s="165"/>
      <c r="O252" s="164"/>
      <c r="U252" s="164"/>
    </row>
    <row r="253" s="55" customFormat="1" ht="29" hidden="1" customHeight="1" spans="2:21">
      <c r="B253" s="151"/>
      <c r="C253" s="158"/>
      <c r="D253" s="163"/>
      <c r="E253" s="155"/>
      <c r="F253" s="155"/>
      <c r="G253" s="155"/>
      <c r="H253" s="155"/>
      <c r="I253" s="155"/>
      <c r="J253" s="155"/>
      <c r="K253" s="164"/>
      <c r="M253" s="164"/>
      <c r="N253" s="165"/>
      <c r="O253" s="164"/>
      <c r="U253" s="164"/>
    </row>
    <row r="254" s="55" customFormat="1" ht="29" hidden="1" customHeight="1" spans="2:21">
      <c r="B254" s="151"/>
      <c r="C254" s="158"/>
      <c r="D254" s="159"/>
      <c r="E254" s="155"/>
      <c r="F254" s="155"/>
      <c r="G254" s="155"/>
      <c r="H254" s="155"/>
      <c r="I254" s="155"/>
      <c r="J254" s="155"/>
      <c r="K254" s="164"/>
      <c r="M254" s="164"/>
      <c r="N254" s="165"/>
      <c r="O254" s="164"/>
      <c r="U254" s="164"/>
    </row>
    <row r="255" s="55" customFormat="1" ht="29" hidden="1" customHeight="1" spans="2:21">
      <c r="B255" s="151"/>
      <c r="C255" s="161"/>
      <c r="D255" s="162"/>
      <c r="E255" s="155"/>
      <c r="F255" s="155"/>
      <c r="G255" s="155"/>
      <c r="H255" s="155"/>
      <c r="I255" s="155"/>
      <c r="J255" s="155"/>
      <c r="K255" s="164"/>
      <c r="M255" s="164"/>
      <c r="N255" s="165"/>
      <c r="O255" s="164"/>
      <c r="U255" s="164"/>
    </row>
    <row r="256" s="55" customFormat="1" ht="29" hidden="1" customHeight="1" spans="2:21">
      <c r="B256" s="151"/>
      <c r="C256" s="161"/>
      <c r="D256" s="162"/>
      <c r="E256" s="155"/>
      <c r="F256" s="155"/>
      <c r="G256" s="155"/>
      <c r="H256" s="155"/>
      <c r="I256" s="155"/>
      <c r="J256" s="155"/>
      <c r="K256" s="164"/>
      <c r="M256" s="164"/>
      <c r="N256" s="165"/>
      <c r="O256" s="164"/>
      <c r="U256" s="164"/>
    </row>
    <row r="257" s="55" customFormat="1" ht="29" hidden="1" customHeight="1" spans="2:21">
      <c r="B257" s="151"/>
      <c r="C257" s="167"/>
      <c r="D257" s="153"/>
      <c r="E257" s="155"/>
      <c r="F257" s="155"/>
      <c r="G257" s="155"/>
      <c r="H257" s="155"/>
      <c r="I257" s="155"/>
      <c r="J257" s="155"/>
      <c r="K257" s="164"/>
      <c r="M257" s="164"/>
      <c r="N257" s="165"/>
      <c r="O257" s="164"/>
      <c r="U257" s="164"/>
    </row>
    <row r="258" s="55" customFormat="1" ht="29" hidden="1" customHeight="1" spans="2:21">
      <c r="B258" s="151"/>
      <c r="C258" s="158"/>
      <c r="D258" s="159"/>
      <c r="E258" s="155"/>
      <c r="F258" s="155"/>
      <c r="G258" s="155"/>
      <c r="H258" s="155"/>
      <c r="I258" s="155"/>
      <c r="J258" s="155"/>
      <c r="K258" s="164"/>
      <c r="M258" s="164"/>
      <c r="N258" s="165"/>
      <c r="O258" s="164"/>
      <c r="U258" s="164"/>
    </row>
    <row r="259" s="55" customFormat="1" ht="29" hidden="1" customHeight="1" spans="2:21">
      <c r="B259" s="168"/>
      <c r="C259" s="152"/>
      <c r="D259" s="153"/>
      <c r="E259" s="155"/>
      <c r="F259" s="155"/>
      <c r="G259" s="155"/>
      <c r="H259" s="155"/>
      <c r="I259" s="155"/>
      <c r="J259" s="155"/>
      <c r="K259" s="164"/>
      <c r="M259" s="164"/>
      <c r="N259" s="172"/>
      <c r="O259" s="164"/>
      <c r="U259" s="164"/>
    </row>
    <row r="260" s="55" customFormat="1" ht="29" hidden="1" customHeight="1" spans="2:21">
      <c r="B260" s="151"/>
      <c r="C260" s="158"/>
      <c r="D260" s="159"/>
      <c r="E260" s="155"/>
      <c r="F260" s="155"/>
      <c r="G260" s="155"/>
      <c r="H260" s="155"/>
      <c r="I260" s="155"/>
      <c r="J260" s="155"/>
      <c r="K260" s="164"/>
      <c r="M260" s="164"/>
      <c r="N260" s="165"/>
      <c r="O260" s="164"/>
      <c r="U260" s="164"/>
    </row>
    <row r="261" s="55" customFormat="1" ht="29" hidden="1" customHeight="1" spans="2:21">
      <c r="B261" s="151"/>
      <c r="C261" s="158"/>
      <c r="D261" s="159"/>
      <c r="E261" s="155"/>
      <c r="F261" s="155"/>
      <c r="G261" s="155"/>
      <c r="H261" s="155"/>
      <c r="I261" s="155"/>
      <c r="J261" s="155"/>
      <c r="K261" s="164"/>
      <c r="M261" s="164"/>
      <c r="N261" s="165"/>
      <c r="O261" s="164"/>
      <c r="U261" s="164"/>
    </row>
    <row r="262" s="55" customFormat="1" ht="29" hidden="1" customHeight="1" spans="2:21">
      <c r="B262" s="151"/>
      <c r="C262" s="158"/>
      <c r="D262" s="169"/>
      <c r="E262" s="155"/>
      <c r="F262" s="155"/>
      <c r="G262" s="155"/>
      <c r="H262" s="155"/>
      <c r="I262" s="155"/>
      <c r="J262" s="155"/>
      <c r="K262" s="164"/>
      <c r="M262" s="164"/>
      <c r="N262" s="165"/>
      <c r="O262" s="164"/>
      <c r="U262" s="164"/>
    </row>
    <row r="263" s="55" customFormat="1" ht="29" hidden="1" customHeight="1" spans="2:21">
      <c r="B263" s="151"/>
      <c r="C263" s="158"/>
      <c r="D263" s="159"/>
      <c r="E263" s="155"/>
      <c r="F263" s="155"/>
      <c r="G263" s="155"/>
      <c r="H263" s="155"/>
      <c r="I263" s="155"/>
      <c r="J263" s="155"/>
      <c r="K263" s="164"/>
      <c r="M263" s="164"/>
      <c r="N263" s="165"/>
      <c r="O263" s="164"/>
      <c r="U263" s="164"/>
    </row>
    <row r="264" s="55" customFormat="1" ht="29" hidden="1" customHeight="1" spans="2:21">
      <c r="B264" s="151"/>
      <c r="C264" s="158"/>
      <c r="D264" s="169"/>
      <c r="E264" s="155"/>
      <c r="F264" s="155"/>
      <c r="G264" s="155"/>
      <c r="H264" s="155"/>
      <c r="I264" s="155"/>
      <c r="J264" s="155"/>
      <c r="K264" s="164"/>
      <c r="M264" s="164"/>
      <c r="N264" s="165"/>
      <c r="O264" s="164"/>
      <c r="U264" s="164"/>
    </row>
    <row r="265" s="55" customFormat="1" ht="29" hidden="1" customHeight="1" spans="2:21">
      <c r="B265" s="151"/>
      <c r="C265" s="152"/>
      <c r="D265" s="153"/>
      <c r="E265" s="155"/>
      <c r="F265" s="155"/>
      <c r="G265" s="155"/>
      <c r="H265" s="155"/>
      <c r="I265" s="155"/>
      <c r="J265" s="155"/>
      <c r="K265" s="164"/>
      <c r="M265" s="164"/>
      <c r="N265" s="165"/>
      <c r="O265" s="164"/>
      <c r="U265" s="164"/>
    </row>
    <row r="266" s="55" customFormat="1" ht="29" hidden="1" customHeight="1" spans="2:21">
      <c r="B266" s="151"/>
      <c r="C266" s="158"/>
      <c r="D266" s="159"/>
      <c r="E266" s="155"/>
      <c r="F266" s="155"/>
      <c r="G266" s="155"/>
      <c r="H266" s="155"/>
      <c r="I266" s="155"/>
      <c r="J266" s="155"/>
      <c r="K266" s="164"/>
      <c r="M266" s="164"/>
      <c r="N266" s="165"/>
      <c r="O266" s="164"/>
      <c r="U266" s="164"/>
    </row>
    <row r="267" s="55" customFormat="1" ht="29" hidden="1" customHeight="1" spans="2:21">
      <c r="B267" s="151"/>
      <c r="C267" s="158"/>
      <c r="D267" s="159"/>
      <c r="E267" s="155"/>
      <c r="F267" s="155"/>
      <c r="G267" s="155"/>
      <c r="H267" s="155"/>
      <c r="I267" s="155"/>
      <c r="J267" s="155"/>
      <c r="K267" s="164"/>
      <c r="M267" s="164"/>
      <c r="N267" s="165"/>
      <c r="O267" s="164"/>
      <c r="U267" s="164"/>
    </row>
    <row r="268" s="55" customFormat="1" ht="29" hidden="1" customHeight="1" spans="2:21">
      <c r="B268" s="151"/>
      <c r="C268" s="158"/>
      <c r="D268" s="159"/>
      <c r="E268" s="155"/>
      <c r="F268" s="155"/>
      <c r="G268" s="155"/>
      <c r="H268" s="155"/>
      <c r="I268" s="155"/>
      <c r="J268" s="155"/>
      <c r="K268" s="164"/>
      <c r="M268" s="164"/>
      <c r="N268" s="165"/>
      <c r="O268" s="164"/>
      <c r="U268" s="164"/>
    </row>
    <row r="269" s="55" customFormat="1" ht="29" hidden="1" customHeight="1" spans="2:21">
      <c r="B269" s="151"/>
      <c r="C269" s="158"/>
      <c r="D269" s="159"/>
      <c r="E269" s="155"/>
      <c r="F269" s="155"/>
      <c r="G269" s="155"/>
      <c r="H269" s="155"/>
      <c r="I269" s="155"/>
      <c r="J269" s="155"/>
      <c r="K269" s="164"/>
      <c r="M269" s="164"/>
      <c r="N269" s="165"/>
      <c r="O269" s="164"/>
      <c r="U269" s="164"/>
    </row>
    <row r="270" s="55" customFormat="1" ht="29" hidden="1" customHeight="1" spans="2:21">
      <c r="B270" s="151"/>
      <c r="C270" s="158"/>
      <c r="D270" s="159"/>
      <c r="E270" s="155"/>
      <c r="F270" s="155"/>
      <c r="G270" s="155"/>
      <c r="H270" s="155"/>
      <c r="I270" s="155"/>
      <c r="J270" s="155"/>
      <c r="K270" s="164"/>
      <c r="M270" s="164"/>
      <c r="N270" s="165"/>
      <c r="O270" s="164"/>
      <c r="U270" s="164"/>
    </row>
    <row r="271" s="55" customFormat="1" ht="29" hidden="1" customHeight="1" spans="2:21">
      <c r="B271" s="151"/>
      <c r="C271" s="158"/>
      <c r="D271" s="169"/>
      <c r="E271" s="155"/>
      <c r="F271" s="155"/>
      <c r="G271" s="155"/>
      <c r="H271" s="155"/>
      <c r="I271" s="155"/>
      <c r="J271" s="155"/>
      <c r="K271" s="164"/>
      <c r="M271" s="164"/>
      <c r="N271" s="165"/>
      <c r="O271" s="164"/>
      <c r="U271" s="164"/>
    </row>
    <row r="272" s="55" customFormat="1" ht="29" hidden="1" customHeight="1" spans="2:21">
      <c r="B272" s="151"/>
      <c r="C272" s="158"/>
      <c r="D272" s="159"/>
      <c r="E272" s="155"/>
      <c r="F272" s="155"/>
      <c r="G272" s="155"/>
      <c r="H272" s="155"/>
      <c r="I272" s="155"/>
      <c r="J272" s="155"/>
      <c r="K272" s="164"/>
      <c r="M272" s="164"/>
      <c r="N272" s="165"/>
      <c r="O272" s="164"/>
      <c r="U272" s="164"/>
    </row>
    <row r="273" s="55" customFormat="1" ht="29" hidden="1" customHeight="1" spans="2:21">
      <c r="B273" s="151"/>
      <c r="C273" s="158"/>
      <c r="D273" s="159"/>
      <c r="E273" s="155"/>
      <c r="F273" s="155"/>
      <c r="G273" s="155"/>
      <c r="H273" s="155"/>
      <c r="I273" s="155"/>
      <c r="J273" s="155"/>
      <c r="K273" s="164"/>
      <c r="M273" s="164"/>
      <c r="N273" s="165"/>
      <c r="O273" s="164"/>
      <c r="U273" s="164"/>
    </row>
    <row r="274" s="55" customFormat="1" ht="29" hidden="1" customHeight="1" spans="2:21">
      <c r="B274" s="151"/>
      <c r="C274" s="158"/>
      <c r="D274" s="159"/>
      <c r="E274" s="155"/>
      <c r="F274" s="155"/>
      <c r="G274" s="155"/>
      <c r="H274" s="155"/>
      <c r="I274" s="155"/>
      <c r="J274" s="155"/>
      <c r="K274" s="164"/>
      <c r="M274" s="164"/>
      <c r="N274" s="165"/>
      <c r="O274" s="164"/>
      <c r="U274" s="164"/>
    </row>
    <row r="275" s="55" customFormat="1" ht="29" hidden="1" customHeight="1" spans="2:21">
      <c r="B275" s="151"/>
      <c r="C275" s="167"/>
      <c r="D275" s="153"/>
      <c r="E275" s="155"/>
      <c r="F275" s="155"/>
      <c r="G275" s="155"/>
      <c r="H275" s="155"/>
      <c r="I275" s="155"/>
      <c r="J275" s="155"/>
      <c r="K275" s="164"/>
      <c r="M275" s="164"/>
      <c r="N275" s="165"/>
      <c r="O275" s="164"/>
      <c r="U275" s="164"/>
    </row>
    <row r="276" s="55" customFormat="1" ht="29" hidden="1" customHeight="1" spans="2:21">
      <c r="B276" s="151"/>
      <c r="C276" s="158"/>
      <c r="D276" s="159"/>
      <c r="E276" s="155"/>
      <c r="F276" s="155"/>
      <c r="G276" s="155"/>
      <c r="H276" s="155"/>
      <c r="I276" s="155"/>
      <c r="J276" s="155"/>
      <c r="K276" s="164"/>
      <c r="M276" s="164"/>
      <c r="N276" s="165"/>
      <c r="O276" s="164"/>
      <c r="U276" s="164"/>
    </row>
    <row r="277" s="55" customFormat="1" ht="29" hidden="1" customHeight="1" spans="2:21">
      <c r="B277" s="151"/>
      <c r="C277" s="161"/>
      <c r="D277" s="162"/>
      <c r="E277" s="155"/>
      <c r="F277" s="155"/>
      <c r="G277" s="155"/>
      <c r="H277" s="155"/>
      <c r="I277" s="155"/>
      <c r="J277" s="155"/>
      <c r="K277" s="164"/>
      <c r="M277" s="164"/>
      <c r="N277" s="165"/>
      <c r="O277" s="164"/>
      <c r="U277" s="164"/>
    </row>
    <row r="278" s="55" customFormat="1" ht="29" hidden="1" customHeight="1" spans="2:21">
      <c r="B278" s="151"/>
      <c r="C278" s="167"/>
      <c r="D278" s="153"/>
      <c r="E278" s="155"/>
      <c r="F278" s="155"/>
      <c r="G278" s="155"/>
      <c r="H278" s="155"/>
      <c r="I278" s="155"/>
      <c r="J278" s="155"/>
      <c r="K278" s="164"/>
      <c r="M278" s="164"/>
      <c r="N278" s="165"/>
      <c r="O278" s="164"/>
      <c r="U278" s="164"/>
    </row>
    <row r="279" s="55" customFormat="1" ht="29" hidden="1" customHeight="1" spans="2:21">
      <c r="B279" s="151"/>
      <c r="C279" s="158"/>
      <c r="D279" s="169"/>
      <c r="E279" s="155"/>
      <c r="F279" s="155"/>
      <c r="G279" s="155"/>
      <c r="H279" s="155"/>
      <c r="I279" s="155"/>
      <c r="J279" s="155"/>
      <c r="K279" s="164"/>
      <c r="M279" s="164"/>
      <c r="N279" s="165"/>
      <c r="O279" s="164"/>
      <c r="U279" s="164"/>
    </row>
    <row r="280" s="55" customFormat="1" ht="29" hidden="1" customHeight="1" spans="2:21">
      <c r="B280" s="151"/>
      <c r="C280" s="158"/>
      <c r="D280" s="159"/>
      <c r="E280" s="155"/>
      <c r="F280" s="155"/>
      <c r="G280" s="155"/>
      <c r="H280" s="155"/>
      <c r="I280" s="155"/>
      <c r="J280" s="155"/>
      <c r="K280" s="164"/>
      <c r="M280" s="164"/>
      <c r="N280" s="165"/>
      <c r="O280" s="164"/>
      <c r="U280" s="164"/>
    </row>
    <row r="281" s="55" customFormat="1" ht="29" hidden="1" customHeight="1" spans="2:21">
      <c r="B281" s="151"/>
      <c r="C281" s="158"/>
      <c r="D281" s="169"/>
      <c r="E281" s="155"/>
      <c r="F281" s="155"/>
      <c r="G281" s="155"/>
      <c r="H281" s="155"/>
      <c r="I281" s="155"/>
      <c r="J281" s="155"/>
      <c r="K281" s="164"/>
      <c r="M281" s="164"/>
      <c r="N281" s="165"/>
      <c r="O281" s="164"/>
      <c r="U281" s="164"/>
    </row>
    <row r="282" s="55" customFormat="1" ht="29" hidden="1" customHeight="1" spans="2:21">
      <c r="B282" s="151"/>
      <c r="C282" s="158"/>
      <c r="D282" s="159"/>
      <c r="E282" s="155"/>
      <c r="F282" s="155"/>
      <c r="G282" s="155"/>
      <c r="H282" s="155"/>
      <c r="I282" s="155"/>
      <c r="J282" s="155"/>
      <c r="K282" s="164"/>
      <c r="M282" s="164"/>
      <c r="N282" s="165"/>
      <c r="O282" s="164"/>
      <c r="U282" s="164"/>
    </row>
    <row r="283" s="55" customFormat="1" ht="29" hidden="1" customHeight="1" spans="2:21">
      <c r="B283" s="151"/>
      <c r="C283" s="158"/>
      <c r="D283" s="159"/>
      <c r="E283" s="155"/>
      <c r="F283" s="155"/>
      <c r="G283" s="155"/>
      <c r="H283" s="155"/>
      <c r="I283" s="155"/>
      <c r="J283" s="155"/>
      <c r="K283" s="164"/>
      <c r="M283" s="164"/>
      <c r="N283" s="165"/>
      <c r="O283" s="164"/>
      <c r="U283" s="164"/>
    </row>
    <row r="284" s="55" customFormat="1" ht="29" hidden="1" customHeight="1" spans="2:21">
      <c r="B284" s="151"/>
      <c r="C284" s="158"/>
      <c r="D284" s="159"/>
      <c r="E284" s="155"/>
      <c r="F284" s="155"/>
      <c r="G284" s="155"/>
      <c r="H284" s="155"/>
      <c r="I284" s="155"/>
      <c r="J284" s="155"/>
      <c r="K284" s="164"/>
      <c r="M284" s="164"/>
      <c r="N284" s="165"/>
      <c r="O284" s="164"/>
      <c r="U284" s="164"/>
    </row>
    <row r="285" s="55" customFormat="1" ht="29" hidden="1" customHeight="1" spans="2:21">
      <c r="B285" s="151"/>
      <c r="C285" s="161"/>
      <c r="D285" s="162"/>
      <c r="E285" s="155"/>
      <c r="F285" s="155"/>
      <c r="G285" s="155"/>
      <c r="H285" s="155"/>
      <c r="I285" s="155"/>
      <c r="J285" s="155"/>
      <c r="K285" s="164"/>
      <c r="M285" s="164"/>
      <c r="N285" s="165"/>
      <c r="O285" s="164"/>
      <c r="U285" s="164"/>
    </row>
    <row r="286" s="55" customFormat="1" ht="29" hidden="1" customHeight="1" spans="2:21">
      <c r="B286" s="151"/>
      <c r="C286" s="158"/>
      <c r="D286" s="159"/>
      <c r="E286" s="155"/>
      <c r="F286" s="155"/>
      <c r="G286" s="155"/>
      <c r="H286" s="155"/>
      <c r="I286" s="155"/>
      <c r="J286" s="155"/>
      <c r="K286" s="164"/>
      <c r="M286" s="164"/>
      <c r="N286" s="165"/>
      <c r="O286" s="164"/>
      <c r="U286" s="164"/>
    </row>
    <row r="287" s="55" customFormat="1" ht="29" hidden="1" customHeight="1" spans="2:21">
      <c r="B287" s="151"/>
      <c r="C287" s="161"/>
      <c r="D287" s="162"/>
      <c r="E287" s="155"/>
      <c r="F287" s="155"/>
      <c r="G287" s="155"/>
      <c r="H287" s="155"/>
      <c r="I287" s="155"/>
      <c r="J287" s="155"/>
      <c r="K287" s="164"/>
      <c r="M287" s="164"/>
      <c r="N287" s="165"/>
      <c r="O287" s="164"/>
      <c r="U287" s="164"/>
    </row>
    <row r="288" s="55" customFormat="1" ht="29" hidden="1" customHeight="1" spans="2:21">
      <c r="B288" s="151"/>
      <c r="C288" s="158"/>
      <c r="D288" s="159"/>
      <c r="E288" s="155"/>
      <c r="F288" s="155"/>
      <c r="G288" s="155"/>
      <c r="H288" s="155"/>
      <c r="I288" s="155"/>
      <c r="J288" s="155"/>
      <c r="K288" s="164"/>
      <c r="M288" s="164"/>
      <c r="N288" s="165"/>
      <c r="O288" s="164"/>
      <c r="U288" s="164"/>
    </row>
    <row r="289" s="55" customFormat="1" ht="29" hidden="1" customHeight="1" spans="2:21">
      <c r="B289" s="151"/>
      <c r="C289" s="158"/>
      <c r="D289" s="159"/>
      <c r="E289" s="155"/>
      <c r="F289" s="155"/>
      <c r="G289" s="155"/>
      <c r="H289" s="155"/>
      <c r="I289" s="155"/>
      <c r="J289" s="155"/>
      <c r="K289" s="164"/>
      <c r="M289" s="164"/>
      <c r="N289" s="165"/>
      <c r="O289" s="164"/>
      <c r="U289" s="164"/>
    </row>
    <row r="290" s="55" customFormat="1" ht="29" hidden="1" customHeight="1" spans="2:21">
      <c r="B290" s="151"/>
      <c r="C290" s="158"/>
      <c r="D290" s="159"/>
      <c r="E290" s="155"/>
      <c r="F290" s="155"/>
      <c r="G290" s="155"/>
      <c r="H290" s="155"/>
      <c r="I290" s="155"/>
      <c r="J290" s="155"/>
      <c r="K290" s="164"/>
      <c r="M290" s="164"/>
      <c r="N290" s="165"/>
      <c r="O290" s="164"/>
      <c r="U290" s="164"/>
    </row>
    <row r="291" s="55" customFormat="1" ht="29" hidden="1" customHeight="1" spans="2:21">
      <c r="B291" s="151"/>
      <c r="C291" s="158"/>
      <c r="D291" s="62"/>
      <c r="E291" s="155"/>
      <c r="F291" s="155"/>
      <c r="G291" s="155"/>
      <c r="H291" s="155"/>
      <c r="I291" s="155"/>
      <c r="J291" s="155"/>
      <c r="K291" s="164"/>
      <c r="M291" s="164"/>
      <c r="N291" s="165"/>
      <c r="O291" s="164"/>
      <c r="U291" s="164"/>
    </row>
    <row r="292" s="55" customFormat="1" ht="29" hidden="1" customHeight="1" spans="2:21">
      <c r="B292" s="151"/>
      <c r="C292" s="161"/>
      <c r="D292" s="162"/>
      <c r="E292" s="155"/>
      <c r="F292" s="155"/>
      <c r="G292" s="155"/>
      <c r="H292" s="155"/>
      <c r="I292" s="155"/>
      <c r="J292" s="155"/>
      <c r="K292" s="164"/>
      <c r="M292" s="164"/>
      <c r="N292" s="165"/>
      <c r="O292" s="164"/>
      <c r="U292" s="164"/>
    </row>
    <row r="293" s="55" customFormat="1" ht="29" hidden="1" customHeight="1" spans="2:21">
      <c r="B293" s="151"/>
      <c r="C293" s="158"/>
      <c r="D293" s="159"/>
      <c r="E293" s="155"/>
      <c r="F293" s="155"/>
      <c r="G293" s="155"/>
      <c r="H293" s="155"/>
      <c r="I293" s="155"/>
      <c r="J293" s="155"/>
      <c r="K293" s="164"/>
      <c r="M293" s="164"/>
      <c r="N293" s="165"/>
      <c r="O293" s="164"/>
      <c r="U293" s="164"/>
    </row>
    <row r="294" s="55" customFormat="1" ht="29" hidden="1" customHeight="1" spans="2:21">
      <c r="B294" s="170"/>
      <c r="C294" s="158"/>
      <c r="D294" s="159"/>
      <c r="E294" s="171"/>
      <c r="F294" s="171"/>
      <c r="G294" s="171"/>
      <c r="H294" s="171"/>
      <c r="I294" s="171"/>
      <c r="J294" s="171"/>
      <c r="K294" s="164"/>
      <c r="M294" s="164"/>
      <c r="N294" s="165"/>
      <c r="O294" s="164"/>
      <c r="U294" s="164"/>
    </row>
    <row r="295" s="55" customFormat="1" ht="29" hidden="1" customHeight="1" spans="2:21">
      <c r="B295" s="151"/>
      <c r="C295" s="158"/>
      <c r="D295" s="159"/>
      <c r="E295" s="155"/>
      <c r="F295" s="155"/>
      <c r="G295" s="155"/>
      <c r="H295" s="155"/>
      <c r="I295" s="155"/>
      <c r="J295" s="155"/>
      <c r="K295" s="164"/>
      <c r="M295" s="164"/>
      <c r="N295" s="165"/>
      <c r="O295" s="164"/>
      <c r="U295" s="164"/>
    </row>
    <row r="296" s="55" customFormat="1" ht="29" hidden="1" customHeight="1" spans="2:21">
      <c r="B296" s="151"/>
      <c r="C296" s="158"/>
      <c r="D296" s="159"/>
      <c r="E296" s="155"/>
      <c r="F296" s="155"/>
      <c r="G296" s="155"/>
      <c r="H296" s="155"/>
      <c r="I296" s="155"/>
      <c r="J296" s="155"/>
      <c r="K296" s="164"/>
      <c r="M296" s="164"/>
      <c r="N296" s="165"/>
      <c r="O296" s="164"/>
      <c r="U296" s="164"/>
    </row>
    <row r="297" s="55" customFormat="1" ht="29" hidden="1" customHeight="1" spans="2:21">
      <c r="B297" s="151"/>
      <c r="C297" s="158"/>
      <c r="D297" s="159"/>
      <c r="E297" s="155"/>
      <c r="F297" s="155"/>
      <c r="G297" s="155"/>
      <c r="H297" s="155"/>
      <c r="I297" s="155"/>
      <c r="J297" s="155"/>
      <c r="K297" s="164"/>
      <c r="M297" s="164"/>
      <c r="N297" s="165"/>
      <c r="O297" s="173"/>
      <c r="U297" s="164"/>
    </row>
    <row r="298" s="55" customFormat="1" ht="29" hidden="1" customHeight="1" spans="2:21">
      <c r="B298" s="151"/>
      <c r="C298" s="158"/>
      <c r="D298" s="159"/>
      <c r="E298" s="155"/>
      <c r="F298" s="155"/>
      <c r="G298" s="155"/>
      <c r="H298" s="155"/>
      <c r="I298" s="155"/>
      <c r="J298" s="155"/>
      <c r="K298" s="164"/>
      <c r="M298" s="164"/>
      <c r="N298" s="165"/>
      <c r="O298" s="164"/>
      <c r="U298" s="164"/>
    </row>
    <row r="299" s="55" customFormat="1" ht="29" hidden="1" customHeight="1" spans="2:21">
      <c r="B299" s="151"/>
      <c r="C299" s="158"/>
      <c r="D299" s="169"/>
      <c r="E299" s="155"/>
      <c r="F299" s="155"/>
      <c r="G299" s="155"/>
      <c r="H299" s="155"/>
      <c r="I299" s="155"/>
      <c r="J299" s="155"/>
      <c r="K299" s="164"/>
      <c r="M299" s="164"/>
      <c r="N299" s="165"/>
      <c r="O299" s="164"/>
      <c r="U299" s="164"/>
    </row>
    <row r="300" s="55" customFormat="1" ht="29" hidden="1" customHeight="1" spans="2:21">
      <c r="B300" s="151"/>
      <c r="C300" s="158"/>
      <c r="D300" s="169"/>
      <c r="E300" s="155"/>
      <c r="F300" s="155"/>
      <c r="G300" s="155"/>
      <c r="H300" s="155"/>
      <c r="I300" s="155"/>
      <c r="J300" s="155"/>
      <c r="K300" s="164"/>
      <c r="M300" s="164"/>
      <c r="N300" s="165"/>
      <c r="O300" s="164"/>
      <c r="U300" s="164"/>
    </row>
    <row r="301" s="55" customFormat="1" ht="29" hidden="1" customHeight="1" spans="2:21">
      <c r="B301" s="151"/>
      <c r="C301" s="158"/>
      <c r="D301" s="159"/>
      <c r="E301" s="155"/>
      <c r="F301" s="155"/>
      <c r="G301" s="155"/>
      <c r="H301" s="155"/>
      <c r="I301" s="155"/>
      <c r="J301" s="155"/>
      <c r="K301" s="164"/>
      <c r="M301" s="164"/>
      <c r="N301" s="165"/>
      <c r="O301" s="164"/>
      <c r="U301" s="164"/>
    </row>
    <row r="302" s="55" customFormat="1" ht="29" hidden="1" customHeight="1" spans="2:21">
      <c r="B302" s="151"/>
      <c r="C302" s="158"/>
      <c r="D302" s="159"/>
      <c r="E302" s="155"/>
      <c r="F302" s="155"/>
      <c r="G302" s="155"/>
      <c r="H302" s="155"/>
      <c r="I302" s="155"/>
      <c r="J302" s="155"/>
      <c r="K302" s="164"/>
      <c r="M302" s="164"/>
      <c r="N302" s="165"/>
      <c r="O302" s="164"/>
      <c r="U302" s="164"/>
    </row>
    <row r="303" s="55" customFormat="1" ht="29" hidden="1" customHeight="1" spans="2:21">
      <c r="B303" s="151"/>
      <c r="C303" s="158"/>
      <c r="D303" s="159"/>
      <c r="E303" s="155"/>
      <c r="F303" s="155"/>
      <c r="G303" s="155"/>
      <c r="H303" s="155"/>
      <c r="I303" s="155"/>
      <c r="J303" s="155"/>
      <c r="K303" s="164"/>
      <c r="M303" s="164"/>
      <c r="N303" s="165"/>
      <c r="O303" s="164"/>
      <c r="U303" s="164"/>
    </row>
    <row r="304" s="55" customFormat="1" ht="29" hidden="1" customHeight="1" spans="2:21">
      <c r="B304" s="151"/>
      <c r="C304" s="152"/>
      <c r="D304" s="153"/>
      <c r="E304" s="155"/>
      <c r="F304" s="155"/>
      <c r="G304" s="155"/>
      <c r="H304" s="155"/>
      <c r="I304" s="155"/>
      <c r="J304" s="155"/>
      <c r="K304" s="164"/>
      <c r="M304" s="164"/>
      <c r="N304" s="165"/>
      <c r="O304" s="164"/>
      <c r="U304" s="164"/>
    </row>
    <row r="305" s="55" customFormat="1" ht="29" hidden="1" customHeight="1" spans="2:21">
      <c r="B305" s="151"/>
      <c r="C305" s="158"/>
      <c r="D305" s="159"/>
      <c r="E305" s="155"/>
      <c r="F305" s="155"/>
      <c r="G305" s="155"/>
      <c r="H305" s="155"/>
      <c r="I305" s="155"/>
      <c r="J305" s="155"/>
      <c r="K305" s="164"/>
      <c r="M305" s="164"/>
      <c r="N305" s="165"/>
      <c r="O305" s="164"/>
      <c r="U305" s="164"/>
    </row>
    <row r="306" s="55" customFormat="1" ht="29" hidden="1" customHeight="1" spans="2:21">
      <c r="B306" s="151"/>
      <c r="C306" s="158"/>
      <c r="D306" s="159"/>
      <c r="E306" s="155"/>
      <c r="F306" s="155"/>
      <c r="G306" s="155"/>
      <c r="H306" s="155"/>
      <c r="I306" s="155"/>
      <c r="J306" s="155"/>
      <c r="K306" s="164"/>
      <c r="M306" s="164"/>
      <c r="N306" s="165"/>
      <c r="O306" s="164"/>
      <c r="U306" s="164"/>
    </row>
    <row r="307" s="55" customFormat="1" ht="29" hidden="1" customHeight="1" spans="2:21">
      <c r="B307" s="151"/>
      <c r="C307" s="158"/>
      <c r="D307" s="159"/>
      <c r="E307" s="155"/>
      <c r="F307" s="155"/>
      <c r="G307" s="155"/>
      <c r="H307" s="155"/>
      <c r="I307" s="155"/>
      <c r="J307" s="155"/>
      <c r="K307" s="164"/>
      <c r="M307" s="164"/>
      <c r="N307" s="165"/>
      <c r="O307" s="164"/>
      <c r="U307" s="164"/>
    </row>
    <row r="308" s="55" customFormat="1" ht="29" hidden="1" customHeight="1" spans="2:21">
      <c r="B308" s="151"/>
      <c r="C308" s="158"/>
      <c r="D308" s="159"/>
      <c r="E308" s="155"/>
      <c r="F308" s="155"/>
      <c r="G308" s="155"/>
      <c r="H308" s="155"/>
      <c r="I308" s="155"/>
      <c r="J308" s="155"/>
      <c r="K308" s="164"/>
      <c r="M308" s="164"/>
      <c r="N308" s="165"/>
      <c r="O308" s="164"/>
      <c r="U308" s="164"/>
    </row>
    <row r="309" s="55" customFormat="1" ht="29" hidden="1" customHeight="1" spans="2:21">
      <c r="B309" s="151"/>
      <c r="C309" s="158"/>
      <c r="D309" s="159"/>
      <c r="E309" s="155"/>
      <c r="F309" s="155"/>
      <c r="G309" s="155"/>
      <c r="H309" s="155"/>
      <c r="I309" s="155"/>
      <c r="J309" s="155"/>
      <c r="K309" s="164"/>
      <c r="M309" s="164"/>
      <c r="N309" s="165"/>
      <c r="O309" s="164"/>
      <c r="U309" s="164"/>
    </row>
    <row r="310" s="55" customFormat="1" ht="29" hidden="1" customHeight="1" spans="2:21">
      <c r="B310" s="151"/>
      <c r="C310" s="158"/>
      <c r="D310" s="159"/>
      <c r="E310" s="155"/>
      <c r="F310" s="155"/>
      <c r="G310" s="155"/>
      <c r="H310" s="155"/>
      <c r="I310" s="155"/>
      <c r="J310" s="155"/>
      <c r="K310" s="164"/>
      <c r="M310" s="164"/>
      <c r="N310" s="165"/>
      <c r="O310" s="164"/>
      <c r="U310" s="164"/>
    </row>
    <row r="311" s="55" customFormat="1" ht="29" hidden="1" customHeight="1" spans="2:21">
      <c r="B311" s="151"/>
      <c r="C311" s="161"/>
      <c r="D311" s="162"/>
      <c r="E311" s="155"/>
      <c r="F311" s="155"/>
      <c r="G311" s="155"/>
      <c r="H311" s="155"/>
      <c r="I311" s="155"/>
      <c r="J311" s="155"/>
      <c r="K311" s="164"/>
      <c r="M311" s="164"/>
      <c r="N311" s="165"/>
      <c r="O311" s="164"/>
      <c r="U311" s="164"/>
    </row>
    <row r="312" s="55" customFormat="1" ht="29" hidden="1" customHeight="1" spans="2:21">
      <c r="B312" s="151"/>
      <c r="C312" s="158"/>
      <c r="D312" s="169"/>
      <c r="E312" s="155"/>
      <c r="F312" s="155"/>
      <c r="G312" s="155"/>
      <c r="H312" s="155"/>
      <c r="I312" s="155"/>
      <c r="J312" s="155"/>
      <c r="K312" s="164"/>
      <c r="M312" s="164"/>
      <c r="N312" s="165"/>
      <c r="O312" s="164"/>
      <c r="U312" s="164"/>
    </row>
    <row r="313" s="55" customFormat="1" ht="29" hidden="1" customHeight="1" spans="2:21">
      <c r="B313" s="151"/>
      <c r="C313" s="158"/>
      <c r="D313" s="159"/>
      <c r="E313" s="155"/>
      <c r="F313" s="155"/>
      <c r="G313" s="155"/>
      <c r="H313" s="155"/>
      <c r="I313" s="155"/>
      <c r="J313" s="155"/>
      <c r="K313" s="164"/>
      <c r="M313" s="164"/>
      <c r="N313" s="165"/>
      <c r="O313" s="164"/>
      <c r="U313" s="164"/>
    </row>
    <row r="314" s="55" customFormat="1" ht="29" hidden="1" customHeight="1" spans="2:21">
      <c r="B314" s="151"/>
      <c r="C314" s="158"/>
      <c r="D314" s="159"/>
      <c r="E314" s="155"/>
      <c r="F314" s="155"/>
      <c r="G314" s="155"/>
      <c r="H314" s="155"/>
      <c r="I314" s="155"/>
      <c r="J314" s="155"/>
      <c r="K314" s="164"/>
      <c r="M314" s="164"/>
      <c r="N314" s="165"/>
      <c r="O314" s="164"/>
      <c r="U314" s="164"/>
    </row>
    <row r="315" s="55" customFormat="1" ht="29" hidden="1" customHeight="1" spans="2:21">
      <c r="B315" s="151"/>
      <c r="C315" s="158"/>
      <c r="D315" s="159"/>
      <c r="E315" s="155"/>
      <c r="F315" s="155"/>
      <c r="G315" s="155"/>
      <c r="H315" s="155"/>
      <c r="I315" s="155"/>
      <c r="J315" s="155"/>
      <c r="K315" s="164"/>
      <c r="M315" s="164"/>
      <c r="N315" s="174"/>
      <c r="O315" s="164"/>
      <c r="U315" s="164"/>
    </row>
    <row r="316" s="55" customFormat="1" ht="29" hidden="1" customHeight="1" spans="2:21">
      <c r="B316" s="151"/>
      <c r="C316" s="158"/>
      <c r="D316" s="159"/>
      <c r="E316" s="155"/>
      <c r="F316" s="155"/>
      <c r="G316" s="155"/>
      <c r="H316" s="155"/>
      <c r="I316" s="155"/>
      <c r="J316" s="155"/>
      <c r="K316" s="164"/>
      <c r="M316" s="164"/>
      <c r="N316" s="165"/>
      <c r="O316" s="164"/>
      <c r="U316" s="164"/>
    </row>
    <row r="317" s="55" customFormat="1" ht="29" hidden="1" customHeight="1" spans="2:21">
      <c r="B317" s="151"/>
      <c r="C317" s="158"/>
      <c r="D317" s="159"/>
      <c r="E317" s="155"/>
      <c r="F317" s="155"/>
      <c r="G317" s="155"/>
      <c r="H317" s="155"/>
      <c r="I317" s="155"/>
      <c r="J317" s="155"/>
      <c r="K317" s="164"/>
      <c r="M317" s="164"/>
      <c r="N317" s="165"/>
      <c r="O317" s="164"/>
      <c r="U317" s="164"/>
    </row>
    <row r="318" s="55" customFormat="1" ht="29" hidden="1" customHeight="1" spans="2:21">
      <c r="B318" s="151"/>
      <c r="C318" s="158"/>
      <c r="D318" s="159"/>
      <c r="E318" s="155"/>
      <c r="F318" s="155"/>
      <c r="G318" s="155"/>
      <c r="H318" s="155"/>
      <c r="I318" s="155"/>
      <c r="J318" s="155"/>
      <c r="K318" s="164"/>
      <c r="M318" s="164"/>
      <c r="N318" s="165"/>
      <c r="O318" s="164"/>
      <c r="U318" s="164"/>
    </row>
    <row r="319" s="55" customFormat="1" ht="29" hidden="1" customHeight="1" spans="2:21">
      <c r="B319" s="151"/>
      <c r="C319" s="158"/>
      <c r="D319" s="159"/>
      <c r="E319" s="155"/>
      <c r="F319" s="155"/>
      <c r="G319" s="155"/>
      <c r="H319" s="155"/>
      <c r="I319" s="155"/>
      <c r="J319" s="155"/>
      <c r="K319" s="164"/>
      <c r="M319" s="164"/>
      <c r="N319" s="165"/>
      <c r="O319" s="164"/>
      <c r="U319" s="164"/>
    </row>
    <row r="320" s="55" customFormat="1" ht="29" hidden="1" customHeight="1" spans="2:21">
      <c r="B320" s="151"/>
      <c r="C320" s="158"/>
      <c r="D320" s="159"/>
      <c r="E320" s="155"/>
      <c r="F320" s="155"/>
      <c r="G320" s="155"/>
      <c r="H320" s="155"/>
      <c r="I320" s="155"/>
      <c r="J320" s="155"/>
      <c r="K320" s="164"/>
      <c r="M320" s="164"/>
      <c r="N320" s="165"/>
      <c r="O320" s="164"/>
      <c r="U320" s="164"/>
    </row>
    <row r="321" s="55" customFormat="1" ht="29" hidden="1" customHeight="1" spans="2:21">
      <c r="B321" s="151"/>
      <c r="C321" s="158"/>
      <c r="D321" s="169"/>
      <c r="E321" s="155"/>
      <c r="F321" s="155"/>
      <c r="G321" s="155"/>
      <c r="H321" s="155"/>
      <c r="I321" s="155"/>
      <c r="J321" s="155"/>
      <c r="K321" s="164"/>
      <c r="M321" s="164"/>
      <c r="N321" s="165"/>
      <c r="O321" s="164"/>
      <c r="U321" s="164"/>
    </row>
    <row r="322" s="55" customFormat="1" ht="29" hidden="1" customHeight="1" spans="2:21">
      <c r="B322" s="151"/>
      <c r="C322" s="158"/>
      <c r="D322" s="159"/>
      <c r="E322" s="155"/>
      <c r="F322" s="155"/>
      <c r="G322" s="155"/>
      <c r="H322" s="155"/>
      <c r="I322" s="155"/>
      <c r="J322" s="155"/>
      <c r="K322" s="164"/>
      <c r="M322" s="164"/>
      <c r="N322" s="165"/>
      <c r="O322" s="164"/>
      <c r="U322" s="164"/>
    </row>
    <row r="323" s="55" customFormat="1" ht="29" hidden="1" customHeight="1" spans="2:21">
      <c r="B323" s="151"/>
      <c r="C323" s="167"/>
      <c r="D323" s="153"/>
      <c r="E323" s="155"/>
      <c r="F323" s="155"/>
      <c r="G323" s="155"/>
      <c r="H323" s="155"/>
      <c r="I323" s="155"/>
      <c r="J323" s="155"/>
      <c r="K323" s="164"/>
      <c r="M323" s="164"/>
      <c r="N323" s="174"/>
      <c r="O323" s="164"/>
      <c r="U323" s="164"/>
    </row>
    <row r="324" s="55" customFormat="1" ht="29" hidden="1" customHeight="1" spans="2:21">
      <c r="B324" s="151"/>
      <c r="C324" s="158"/>
      <c r="D324" s="159"/>
      <c r="E324" s="155"/>
      <c r="F324" s="155"/>
      <c r="G324" s="155"/>
      <c r="H324" s="155"/>
      <c r="I324" s="155"/>
      <c r="J324" s="155"/>
      <c r="K324" s="164"/>
      <c r="M324" s="164"/>
      <c r="N324" s="165"/>
      <c r="O324" s="164"/>
      <c r="U324" s="164"/>
    </row>
    <row r="325" s="55" customFormat="1" ht="29" hidden="1" customHeight="1" spans="2:21">
      <c r="B325" s="151"/>
      <c r="C325" s="158"/>
      <c r="D325" s="159"/>
      <c r="E325" s="155"/>
      <c r="F325" s="155"/>
      <c r="G325" s="155"/>
      <c r="H325" s="155"/>
      <c r="I325" s="155"/>
      <c r="J325" s="155"/>
      <c r="K325" s="164"/>
      <c r="M325" s="164"/>
      <c r="N325" s="165"/>
      <c r="O325" s="164"/>
      <c r="U325" s="164"/>
    </row>
    <row r="326" s="55" customFormat="1" ht="29" hidden="1" customHeight="1" spans="2:21">
      <c r="B326" s="151"/>
      <c r="C326" s="158"/>
      <c r="D326" s="159"/>
      <c r="E326" s="155"/>
      <c r="F326" s="155"/>
      <c r="G326" s="155"/>
      <c r="H326" s="155"/>
      <c r="I326" s="155"/>
      <c r="J326" s="155"/>
      <c r="K326" s="164"/>
      <c r="M326" s="164"/>
      <c r="N326" s="165"/>
      <c r="O326" s="164"/>
      <c r="U326" s="164"/>
    </row>
    <row r="327" s="55" customFormat="1" ht="29" hidden="1" customHeight="1" spans="2:21">
      <c r="B327" s="151"/>
      <c r="C327" s="158"/>
      <c r="D327" s="159"/>
      <c r="E327" s="155"/>
      <c r="F327" s="155"/>
      <c r="G327" s="155"/>
      <c r="H327" s="155"/>
      <c r="I327" s="155"/>
      <c r="J327" s="155"/>
      <c r="K327" s="164"/>
      <c r="M327" s="164"/>
      <c r="N327" s="165"/>
      <c r="O327" s="164"/>
      <c r="U327" s="164"/>
    </row>
    <row r="328" s="55" customFormat="1" ht="29" hidden="1" customHeight="1" spans="2:21">
      <c r="B328" s="151"/>
      <c r="C328" s="158"/>
      <c r="D328" s="159"/>
      <c r="E328" s="155"/>
      <c r="F328" s="155"/>
      <c r="G328" s="155"/>
      <c r="H328" s="155"/>
      <c r="I328" s="155"/>
      <c r="J328" s="155"/>
      <c r="K328" s="164"/>
      <c r="M328" s="164"/>
      <c r="N328" s="165"/>
      <c r="O328" s="164"/>
      <c r="U328" s="164"/>
    </row>
    <row r="329" s="55" customFormat="1" ht="29" hidden="1" customHeight="1" spans="2:21">
      <c r="B329" s="151"/>
      <c r="C329" s="158"/>
      <c r="D329" s="159"/>
      <c r="E329" s="155"/>
      <c r="F329" s="155"/>
      <c r="G329" s="155"/>
      <c r="H329" s="155"/>
      <c r="I329" s="155"/>
      <c r="J329" s="155"/>
      <c r="K329" s="164"/>
      <c r="M329" s="164"/>
      <c r="N329" s="165"/>
      <c r="O329" s="164"/>
      <c r="U329" s="164"/>
    </row>
    <row r="330" s="55" customFormat="1" ht="29" hidden="1" customHeight="1" spans="2:21">
      <c r="B330" s="151"/>
      <c r="C330" s="158"/>
      <c r="D330" s="159"/>
      <c r="E330" s="155"/>
      <c r="F330" s="155"/>
      <c r="G330" s="155"/>
      <c r="H330" s="155"/>
      <c r="I330" s="155"/>
      <c r="J330" s="155"/>
      <c r="K330" s="164"/>
      <c r="M330" s="164"/>
      <c r="N330" s="165"/>
      <c r="O330" s="164"/>
      <c r="U330" s="164"/>
    </row>
    <row r="331" s="55" customFormat="1" ht="29" hidden="1" customHeight="1" spans="2:21">
      <c r="B331" s="151"/>
      <c r="C331" s="158"/>
      <c r="D331" s="159"/>
      <c r="E331" s="155"/>
      <c r="F331" s="155"/>
      <c r="G331" s="155"/>
      <c r="H331" s="155"/>
      <c r="I331" s="155"/>
      <c r="J331" s="155"/>
      <c r="K331" s="164"/>
      <c r="M331" s="164"/>
      <c r="N331" s="165"/>
      <c r="O331" s="164"/>
      <c r="U331" s="164"/>
    </row>
    <row r="332" s="55" customFormat="1" ht="29" hidden="1" customHeight="1" spans="2:21">
      <c r="B332" s="151"/>
      <c r="C332" s="158"/>
      <c r="D332" s="159"/>
      <c r="E332" s="155"/>
      <c r="F332" s="155"/>
      <c r="G332" s="155"/>
      <c r="H332" s="155"/>
      <c r="I332" s="155"/>
      <c r="J332" s="155"/>
      <c r="K332" s="164"/>
      <c r="M332" s="164"/>
      <c r="N332" s="165"/>
      <c r="O332" s="164"/>
      <c r="U332" s="164"/>
    </row>
    <row r="333" s="55" customFormat="1" ht="29" hidden="1" customHeight="1" spans="2:21">
      <c r="B333" s="151"/>
      <c r="C333" s="158"/>
      <c r="D333" s="159"/>
      <c r="E333" s="155"/>
      <c r="F333" s="155"/>
      <c r="G333" s="155"/>
      <c r="H333" s="155"/>
      <c r="I333" s="155"/>
      <c r="J333" s="155"/>
      <c r="K333" s="164"/>
      <c r="M333" s="164"/>
      <c r="N333" s="165"/>
      <c r="O333" s="164"/>
      <c r="U333" s="164"/>
    </row>
    <row r="334" s="55" customFormat="1" ht="29" hidden="1" customHeight="1" spans="2:21">
      <c r="B334" s="151"/>
      <c r="C334" s="158"/>
      <c r="D334" s="159"/>
      <c r="E334" s="155"/>
      <c r="F334" s="155"/>
      <c r="G334" s="155"/>
      <c r="H334" s="155"/>
      <c r="I334" s="155"/>
      <c r="J334" s="155"/>
      <c r="K334" s="164"/>
      <c r="M334" s="164"/>
      <c r="N334" s="165"/>
      <c r="O334" s="164"/>
      <c r="U334" s="164"/>
    </row>
    <row r="335" s="55" customFormat="1" ht="29" hidden="1" customHeight="1" spans="2:21">
      <c r="B335" s="151"/>
      <c r="C335" s="158"/>
      <c r="D335" s="159"/>
      <c r="E335" s="155"/>
      <c r="F335" s="155"/>
      <c r="G335" s="155"/>
      <c r="H335" s="155"/>
      <c r="I335" s="155"/>
      <c r="J335" s="155"/>
      <c r="K335" s="164"/>
      <c r="M335" s="164"/>
      <c r="N335" s="165"/>
      <c r="O335" s="164"/>
      <c r="U335" s="164"/>
    </row>
    <row r="336" s="55" customFormat="1" ht="29" hidden="1" customHeight="1" spans="2:21">
      <c r="B336" s="151"/>
      <c r="C336" s="158"/>
      <c r="D336" s="159"/>
      <c r="E336" s="155"/>
      <c r="F336" s="155"/>
      <c r="G336" s="155"/>
      <c r="H336" s="155"/>
      <c r="I336" s="155"/>
      <c r="J336" s="155"/>
      <c r="K336" s="164"/>
      <c r="M336" s="164"/>
      <c r="N336" s="165"/>
      <c r="O336" s="164"/>
      <c r="U336" s="164"/>
    </row>
    <row r="337" s="55" customFormat="1" ht="29" hidden="1" customHeight="1" spans="2:21">
      <c r="B337" s="151"/>
      <c r="C337" s="158"/>
      <c r="D337" s="169"/>
      <c r="E337" s="155"/>
      <c r="F337" s="155"/>
      <c r="G337" s="155"/>
      <c r="H337" s="155"/>
      <c r="I337" s="155"/>
      <c r="J337" s="155"/>
      <c r="K337" s="164"/>
      <c r="M337" s="164"/>
      <c r="N337" s="165"/>
      <c r="O337" s="164"/>
      <c r="U337" s="164"/>
    </row>
    <row r="338" s="55" customFormat="1" ht="29" hidden="1" customHeight="1" spans="2:21">
      <c r="B338" s="151"/>
      <c r="C338" s="158"/>
      <c r="D338" s="159"/>
      <c r="E338" s="155"/>
      <c r="F338" s="155"/>
      <c r="G338" s="155"/>
      <c r="H338" s="155"/>
      <c r="I338" s="155"/>
      <c r="J338" s="155"/>
      <c r="K338" s="164"/>
      <c r="M338" s="164"/>
      <c r="N338" s="165"/>
      <c r="O338" s="164"/>
      <c r="U338" s="164"/>
    </row>
    <row r="339" s="55" customFormat="1" ht="29" hidden="1" customHeight="1" spans="2:21">
      <c r="B339" s="151"/>
      <c r="C339" s="158"/>
      <c r="D339" s="159"/>
      <c r="E339" s="155"/>
      <c r="F339" s="155"/>
      <c r="G339" s="155"/>
      <c r="H339" s="155"/>
      <c r="I339" s="155"/>
      <c r="J339" s="155"/>
      <c r="K339" s="164"/>
      <c r="M339" s="164"/>
      <c r="N339" s="165"/>
      <c r="O339" s="164"/>
      <c r="U339" s="164"/>
    </row>
    <row r="340" s="55" customFormat="1" ht="29" hidden="1" customHeight="1" spans="2:21">
      <c r="B340" s="151"/>
      <c r="C340" s="158"/>
      <c r="D340" s="169"/>
      <c r="E340" s="155"/>
      <c r="F340" s="155"/>
      <c r="G340" s="155"/>
      <c r="H340" s="155"/>
      <c r="I340" s="155"/>
      <c r="J340" s="155"/>
      <c r="K340" s="164"/>
      <c r="M340" s="164"/>
      <c r="N340" s="165"/>
      <c r="O340" s="164"/>
      <c r="U340" s="164"/>
    </row>
    <row r="341" s="55" customFormat="1" ht="29" hidden="1" customHeight="1" spans="2:21">
      <c r="B341" s="151"/>
      <c r="C341" s="158"/>
      <c r="D341" s="169"/>
      <c r="E341" s="155"/>
      <c r="F341" s="155"/>
      <c r="G341" s="155"/>
      <c r="H341" s="155"/>
      <c r="I341" s="155"/>
      <c r="J341" s="155"/>
      <c r="K341" s="164"/>
      <c r="M341" s="164"/>
      <c r="N341" s="165"/>
      <c r="O341" s="164"/>
      <c r="U341" s="164"/>
    </row>
    <row r="342" s="55" customFormat="1" ht="29" hidden="1" customHeight="1" spans="2:21">
      <c r="B342" s="151"/>
      <c r="C342" s="158"/>
      <c r="D342" s="159"/>
      <c r="E342" s="155"/>
      <c r="F342" s="155"/>
      <c r="G342" s="155"/>
      <c r="H342" s="155"/>
      <c r="I342" s="155"/>
      <c r="J342" s="155"/>
      <c r="K342" s="164"/>
      <c r="M342" s="164"/>
      <c r="N342" s="165"/>
      <c r="O342" s="164"/>
      <c r="U342" s="164"/>
    </row>
    <row r="343" s="55" customFormat="1" ht="29" hidden="1" customHeight="1" spans="2:21">
      <c r="B343" s="151"/>
      <c r="C343" s="158"/>
      <c r="D343" s="159"/>
      <c r="E343" s="155"/>
      <c r="F343" s="155"/>
      <c r="G343" s="155"/>
      <c r="H343" s="155"/>
      <c r="I343" s="155"/>
      <c r="J343" s="155"/>
      <c r="K343" s="164"/>
      <c r="M343" s="164"/>
      <c r="N343" s="165"/>
      <c r="O343" s="164"/>
      <c r="U343" s="164"/>
    </row>
    <row r="344" s="55" customFormat="1" ht="29" hidden="1" customHeight="1" spans="2:21">
      <c r="B344" s="151"/>
      <c r="C344" s="158"/>
      <c r="D344" s="159"/>
      <c r="E344" s="155"/>
      <c r="F344" s="155"/>
      <c r="G344" s="155"/>
      <c r="H344" s="155"/>
      <c r="I344" s="155"/>
      <c r="J344" s="155"/>
      <c r="K344" s="164"/>
      <c r="M344" s="164"/>
      <c r="N344" s="165"/>
      <c r="O344" s="164"/>
      <c r="U344" s="164"/>
    </row>
    <row r="345" s="55" customFormat="1" ht="29" hidden="1" customHeight="1" spans="2:21">
      <c r="B345" s="151"/>
      <c r="C345" s="158"/>
      <c r="D345" s="159"/>
      <c r="E345" s="155"/>
      <c r="F345" s="155"/>
      <c r="G345" s="155"/>
      <c r="H345" s="155"/>
      <c r="I345" s="155"/>
      <c r="J345" s="155"/>
      <c r="K345" s="164"/>
      <c r="M345" s="164"/>
      <c r="N345" s="165"/>
      <c r="O345" s="164"/>
      <c r="U345" s="164"/>
    </row>
    <row r="346" s="55" customFormat="1" ht="29" hidden="1" customHeight="1" spans="2:21">
      <c r="B346" s="151"/>
      <c r="C346" s="158"/>
      <c r="D346" s="159"/>
      <c r="E346" s="155"/>
      <c r="F346" s="155"/>
      <c r="G346" s="155"/>
      <c r="H346" s="155"/>
      <c r="I346" s="155"/>
      <c r="J346" s="155"/>
      <c r="K346" s="164"/>
      <c r="M346" s="164"/>
      <c r="N346" s="165"/>
      <c r="O346" s="164"/>
      <c r="U346" s="164"/>
    </row>
    <row r="347" s="55" customFormat="1" ht="29" hidden="1" customHeight="1" spans="2:21">
      <c r="B347" s="151"/>
      <c r="C347" s="158"/>
      <c r="D347" s="159"/>
      <c r="E347" s="155"/>
      <c r="F347" s="155"/>
      <c r="G347" s="155"/>
      <c r="H347" s="155"/>
      <c r="I347" s="155"/>
      <c r="J347" s="155"/>
      <c r="K347" s="164"/>
      <c r="M347" s="164"/>
      <c r="N347" s="165"/>
      <c r="O347" s="164"/>
      <c r="U347" s="164"/>
    </row>
    <row r="348" s="55" customFormat="1" ht="29" hidden="1" customHeight="1" spans="2:21">
      <c r="B348" s="151"/>
      <c r="C348" s="158"/>
      <c r="D348" s="159"/>
      <c r="E348" s="155"/>
      <c r="F348" s="155"/>
      <c r="G348" s="155"/>
      <c r="H348" s="155"/>
      <c r="I348" s="155"/>
      <c r="J348" s="155"/>
      <c r="K348" s="164"/>
      <c r="M348" s="164"/>
      <c r="N348" s="165"/>
      <c r="O348" s="164"/>
      <c r="U348" s="164"/>
    </row>
    <row r="349" s="55" customFormat="1" ht="29" hidden="1" customHeight="1" spans="2:21">
      <c r="B349" s="151"/>
      <c r="C349" s="158"/>
      <c r="D349" s="169"/>
      <c r="E349" s="155"/>
      <c r="F349" s="155"/>
      <c r="G349" s="155"/>
      <c r="H349" s="155"/>
      <c r="I349" s="155"/>
      <c r="J349" s="155"/>
      <c r="K349" s="164"/>
      <c r="M349" s="164"/>
      <c r="N349" s="165"/>
      <c r="O349" s="164"/>
      <c r="U349" s="164"/>
    </row>
    <row r="350" s="55" customFormat="1" ht="29" hidden="1" customHeight="1" spans="2:21">
      <c r="B350" s="151"/>
      <c r="C350" s="152"/>
      <c r="D350" s="153"/>
      <c r="E350" s="155"/>
      <c r="F350" s="155"/>
      <c r="G350" s="155"/>
      <c r="H350" s="155"/>
      <c r="I350" s="155"/>
      <c r="J350" s="155"/>
      <c r="K350" s="164"/>
      <c r="M350" s="164"/>
      <c r="N350" s="174"/>
      <c r="O350" s="164"/>
      <c r="U350" s="164"/>
    </row>
    <row r="351" s="55" customFormat="1" ht="29" hidden="1" customHeight="1" spans="2:21">
      <c r="B351" s="151"/>
      <c r="C351" s="158"/>
      <c r="D351" s="159"/>
      <c r="E351" s="155"/>
      <c r="F351" s="155"/>
      <c r="G351" s="155"/>
      <c r="H351" s="155"/>
      <c r="I351" s="155"/>
      <c r="J351" s="155"/>
      <c r="K351" s="164"/>
      <c r="M351" s="164"/>
      <c r="N351" s="165"/>
      <c r="O351" s="164"/>
      <c r="U351" s="164"/>
    </row>
    <row r="352" s="55" customFormat="1" ht="29" hidden="1" customHeight="1" spans="2:21">
      <c r="B352" s="151"/>
      <c r="C352" s="158"/>
      <c r="D352" s="159"/>
      <c r="E352" s="155"/>
      <c r="F352" s="155"/>
      <c r="G352" s="155"/>
      <c r="H352" s="155"/>
      <c r="I352" s="155"/>
      <c r="J352" s="155"/>
      <c r="K352" s="164"/>
      <c r="M352" s="164"/>
      <c r="N352" s="165"/>
      <c r="O352" s="164"/>
      <c r="U352" s="164"/>
    </row>
    <row r="353" s="55" customFormat="1" ht="29" hidden="1" customHeight="1" spans="2:21">
      <c r="B353" s="151"/>
      <c r="C353" s="158"/>
      <c r="D353" s="159"/>
      <c r="E353" s="155"/>
      <c r="F353" s="155"/>
      <c r="G353" s="155"/>
      <c r="H353" s="155"/>
      <c r="I353" s="155"/>
      <c r="J353" s="155"/>
      <c r="K353" s="164"/>
      <c r="M353" s="164"/>
      <c r="N353" s="165"/>
      <c r="O353" s="164"/>
      <c r="U353" s="164"/>
    </row>
    <row r="354" s="55" customFormat="1" ht="29" hidden="1" customHeight="1" spans="2:21">
      <c r="B354" s="151"/>
      <c r="C354" s="158"/>
      <c r="D354" s="159"/>
      <c r="E354" s="155"/>
      <c r="F354" s="155"/>
      <c r="G354" s="155"/>
      <c r="H354" s="155"/>
      <c r="I354" s="155"/>
      <c r="J354" s="155"/>
      <c r="K354" s="164"/>
      <c r="M354" s="164"/>
      <c r="N354" s="165"/>
      <c r="O354" s="164"/>
      <c r="U354" s="164"/>
    </row>
    <row r="355" s="55" customFormat="1" ht="29" hidden="1" customHeight="1" spans="2:21">
      <c r="B355" s="151"/>
      <c r="C355" s="158"/>
      <c r="D355" s="159"/>
      <c r="E355" s="155"/>
      <c r="F355" s="155"/>
      <c r="G355" s="155"/>
      <c r="H355" s="155"/>
      <c r="I355" s="155"/>
      <c r="J355" s="155"/>
      <c r="K355" s="164"/>
      <c r="M355" s="164"/>
      <c r="N355" s="165"/>
      <c r="O355" s="164"/>
      <c r="U355" s="164"/>
    </row>
    <row r="356" s="55" customFormat="1" ht="29" hidden="1" customHeight="1" spans="2:21">
      <c r="B356" s="151"/>
      <c r="C356" s="158"/>
      <c r="D356" s="159"/>
      <c r="E356" s="155"/>
      <c r="F356" s="155"/>
      <c r="G356" s="155"/>
      <c r="H356" s="155"/>
      <c r="I356" s="155"/>
      <c r="J356" s="155"/>
      <c r="K356" s="164"/>
      <c r="M356" s="164"/>
      <c r="N356" s="165"/>
      <c r="O356" s="164"/>
      <c r="U356" s="164"/>
    </row>
    <row r="357" s="55" customFormat="1" ht="29" hidden="1" customHeight="1" spans="2:21">
      <c r="B357" s="151"/>
      <c r="C357" s="158"/>
      <c r="D357" s="159"/>
      <c r="E357" s="155"/>
      <c r="F357" s="155"/>
      <c r="G357" s="155"/>
      <c r="H357" s="155"/>
      <c r="I357" s="155"/>
      <c r="J357" s="155"/>
      <c r="K357" s="164"/>
      <c r="M357" s="164"/>
      <c r="N357" s="165"/>
      <c r="O357" s="164"/>
      <c r="U357" s="164"/>
    </row>
    <row r="358" s="55" customFormat="1" ht="29" hidden="1" customHeight="1" spans="2:21">
      <c r="B358" s="151"/>
      <c r="C358" s="158"/>
      <c r="D358" s="159"/>
      <c r="E358" s="155"/>
      <c r="F358" s="155"/>
      <c r="G358" s="155"/>
      <c r="H358" s="155"/>
      <c r="I358" s="155"/>
      <c r="J358" s="155"/>
      <c r="K358" s="164"/>
      <c r="M358" s="164"/>
      <c r="N358" s="165"/>
      <c r="O358" s="164"/>
      <c r="U358" s="164"/>
    </row>
    <row r="359" s="55" customFormat="1" ht="29" hidden="1" customHeight="1" spans="2:21">
      <c r="B359" s="151"/>
      <c r="C359" s="158"/>
      <c r="D359" s="159"/>
      <c r="E359" s="155"/>
      <c r="F359" s="155"/>
      <c r="G359" s="155"/>
      <c r="H359" s="155"/>
      <c r="I359" s="155"/>
      <c r="J359" s="155"/>
      <c r="K359" s="164"/>
      <c r="M359" s="164"/>
      <c r="N359" s="165"/>
      <c r="O359" s="164"/>
      <c r="U359" s="164"/>
    </row>
    <row r="360" s="55" customFormat="1" ht="29" hidden="1" customHeight="1" spans="2:21">
      <c r="B360" s="151"/>
      <c r="C360" s="152"/>
      <c r="D360" s="153"/>
      <c r="E360" s="155"/>
      <c r="F360" s="155"/>
      <c r="G360" s="155"/>
      <c r="H360" s="155"/>
      <c r="I360" s="155"/>
      <c r="J360" s="155"/>
      <c r="K360" s="164"/>
      <c r="M360" s="164"/>
      <c r="N360" s="165"/>
      <c r="O360" s="164"/>
      <c r="U360" s="164"/>
    </row>
    <row r="361" s="55" customFormat="1" ht="29" hidden="1" customHeight="1" spans="2:21">
      <c r="B361" s="151"/>
      <c r="C361" s="158"/>
      <c r="D361" s="159"/>
      <c r="E361" s="155"/>
      <c r="F361" s="155"/>
      <c r="G361" s="155"/>
      <c r="H361" s="155"/>
      <c r="I361" s="155"/>
      <c r="J361" s="155"/>
      <c r="K361" s="164"/>
      <c r="M361" s="164"/>
      <c r="N361" s="165"/>
      <c r="O361" s="164"/>
      <c r="U361" s="164"/>
    </row>
    <row r="362" s="55" customFormat="1" ht="29" hidden="1" customHeight="1" spans="2:21">
      <c r="B362" s="60"/>
      <c r="C362" s="175"/>
      <c r="D362" s="176"/>
      <c r="E362" s="155"/>
      <c r="F362" s="155"/>
      <c r="G362" s="155"/>
      <c r="H362" s="155"/>
      <c r="I362" s="155"/>
      <c r="J362" s="155"/>
      <c r="K362" s="164"/>
      <c r="M362" s="164"/>
      <c r="N362" s="165"/>
      <c r="O362" s="164"/>
      <c r="U362" s="164"/>
    </row>
    <row r="363" s="55" customFormat="1" ht="29" hidden="1" customHeight="1" spans="2:21">
      <c r="B363" s="151"/>
      <c r="C363" s="158"/>
      <c r="D363" s="159"/>
      <c r="E363" s="155"/>
      <c r="F363" s="155"/>
      <c r="G363" s="155"/>
      <c r="H363" s="155"/>
      <c r="I363" s="155"/>
      <c r="J363" s="155"/>
      <c r="K363" s="164"/>
      <c r="M363" s="164"/>
      <c r="N363" s="165"/>
      <c r="O363" s="164"/>
      <c r="U363" s="164"/>
    </row>
    <row r="364" s="55" customFormat="1" ht="29" hidden="1" customHeight="1" spans="2:21">
      <c r="B364" s="151"/>
      <c r="C364" s="158"/>
      <c r="D364" s="169"/>
      <c r="E364" s="155"/>
      <c r="F364" s="155"/>
      <c r="G364" s="155"/>
      <c r="H364" s="155"/>
      <c r="I364" s="155"/>
      <c r="J364" s="155"/>
      <c r="K364" s="164"/>
      <c r="M364" s="164"/>
      <c r="N364" s="165"/>
      <c r="O364" s="164"/>
      <c r="U364" s="164"/>
    </row>
    <row r="365" s="55" customFormat="1" ht="29" hidden="1" customHeight="1" spans="2:21">
      <c r="B365" s="151"/>
      <c r="C365" s="158"/>
      <c r="D365" s="159"/>
      <c r="E365" s="155"/>
      <c r="F365" s="155"/>
      <c r="G365" s="155"/>
      <c r="H365" s="155"/>
      <c r="I365" s="155"/>
      <c r="J365" s="155"/>
      <c r="K365" s="164"/>
      <c r="M365" s="164"/>
      <c r="N365" s="165"/>
      <c r="O365" s="164"/>
      <c r="U365" s="164"/>
    </row>
    <row r="366" s="55" customFormat="1" ht="29" hidden="1" customHeight="1" spans="2:21">
      <c r="B366" s="151"/>
      <c r="C366" s="158"/>
      <c r="D366" s="159"/>
      <c r="E366" s="155"/>
      <c r="F366" s="155"/>
      <c r="G366" s="155"/>
      <c r="H366" s="155"/>
      <c r="I366" s="155"/>
      <c r="J366" s="155"/>
      <c r="K366" s="164"/>
      <c r="M366" s="164"/>
      <c r="N366" s="165"/>
      <c r="O366" s="164"/>
      <c r="U366" s="164"/>
    </row>
    <row r="367" s="55" customFormat="1" ht="29" hidden="1" customHeight="1" spans="2:21">
      <c r="B367" s="151"/>
      <c r="C367" s="158"/>
      <c r="D367" s="159"/>
      <c r="E367" s="155"/>
      <c r="F367" s="155"/>
      <c r="G367" s="155"/>
      <c r="H367" s="155"/>
      <c r="I367" s="155"/>
      <c r="J367" s="155"/>
      <c r="K367" s="164"/>
      <c r="M367" s="164"/>
      <c r="N367" s="165"/>
      <c r="O367" s="164"/>
      <c r="U367" s="164"/>
    </row>
    <row r="368" s="55" customFormat="1" ht="29" hidden="1" customHeight="1" spans="2:21">
      <c r="B368" s="151"/>
      <c r="C368" s="158"/>
      <c r="D368" s="159"/>
      <c r="E368" s="155"/>
      <c r="F368" s="155"/>
      <c r="G368" s="155"/>
      <c r="H368" s="155"/>
      <c r="I368" s="155"/>
      <c r="J368" s="155"/>
      <c r="K368" s="164"/>
      <c r="M368" s="164"/>
      <c r="N368" s="165"/>
      <c r="O368" s="164"/>
      <c r="U368" s="164"/>
    </row>
    <row r="369" s="55" customFormat="1" ht="29" hidden="1" customHeight="1" spans="2:21">
      <c r="B369" s="151"/>
      <c r="C369" s="158"/>
      <c r="D369" s="159"/>
      <c r="E369" s="155"/>
      <c r="F369" s="155"/>
      <c r="G369" s="155"/>
      <c r="H369" s="155"/>
      <c r="I369" s="155"/>
      <c r="J369" s="155"/>
      <c r="K369" s="164"/>
      <c r="M369" s="164"/>
      <c r="N369" s="165"/>
      <c r="O369" s="164"/>
      <c r="U369" s="164"/>
    </row>
    <row r="370" s="55" customFormat="1" ht="59" hidden="1" customHeight="1" spans="2:21">
      <c r="B370" s="151"/>
      <c r="C370" s="158"/>
      <c r="D370" s="159"/>
      <c r="E370" s="155"/>
      <c r="F370" s="155"/>
      <c r="G370" s="155"/>
      <c r="H370" s="155"/>
      <c r="I370" s="155"/>
      <c r="J370" s="155"/>
      <c r="K370" s="164"/>
      <c r="M370" s="164"/>
      <c r="N370" s="165"/>
      <c r="O370" s="164"/>
      <c r="U370" s="164"/>
    </row>
    <row r="371" s="55" customFormat="1" ht="29" hidden="1" customHeight="1" spans="2:21">
      <c r="B371" s="151"/>
      <c r="C371" s="158"/>
      <c r="D371" s="169"/>
      <c r="E371" s="155"/>
      <c r="F371" s="155"/>
      <c r="G371" s="155"/>
      <c r="H371" s="155"/>
      <c r="I371" s="155"/>
      <c r="J371" s="155"/>
      <c r="K371" s="164"/>
      <c r="M371" s="164"/>
      <c r="N371" s="165"/>
      <c r="O371" s="164"/>
      <c r="U371" s="164"/>
    </row>
    <row r="372" s="55" customFormat="1" ht="69" hidden="1" customHeight="1" spans="2:21">
      <c r="B372" s="151"/>
      <c r="C372" s="158"/>
      <c r="D372" s="169"/>
      <c r="E372" s="155"/>
      <c r="F372" s="155"/>
      <c r="G372" s="155"/>
      <c r="H372" s="155"/>
      <c r="I372" s="155"/>
      <c r="J372" s="155"/>
      <c r="K372" s="164"/>
      <c r="M372" s="164"/>
      <c r="N372" s="177"/>
      <c r="O372" s="164"/>
      <c r="U372" s="164"/>
    </row>
    <row r="373" s="55" customFormat="1" ht="29" hidden="1" customHeight="1" spans="2:21">
      <c r="B373" s="151"/>
      <c r="C373" s="158"/>
      <c r="D373" s="169"/>
      <c r="E373" s="155"/>
      <c r="F373" s="155"/>
      <c r="G373" s="155"/>
      <c r="H373" s="155"/>
      <c r="I373" s="155"/>
      <c r="J373" s="155"/>
      <c r="K373" s="164"/>
      <c r="M373" s="164"/>
      <c r="N373" s="165"/>
      <c r="O373" s="164"/>
      <c r="U373" s="164"/>
    </row>
    <row r="374" s="55" customFormat="1" ht="29" hidden="1" customHeight="1" spans="2:21">
      <c r="B374" s="151"/>
      <c r="C374" s="158"/>
      <c r="D374" s="169"/>
      <c r="E374" s="155"/>
      <c r="F374" s="155"/>
      <c r="G374" s="155"/>
      <c r="H374" s="155"/>
      <c r="I374" s="155"/>
      <c r="J374" s="155"/>
      <c r="K374" s="164"/>
      <c r="M374" s="164"/>
      <c r="N374" s="165"/>
      <c r="O374" s="164"/>
      <c r="U374" s="164"/>
    </row>
    <row r="375" s="55" customFormat="1" ht="29" hidden="1" customHeight="1" spans="2:21">
      <c r="B375" s="151"/>
      <c r="C375" s="158"/>
      <c r="D375" s="169"/>
      <c r="E375" s="155"/>
      <c r="F375" s="155"/>
      <c r="G375" s="155"/>
      <c r="H375" s="155"/>
      <c r="I375" s="155"/>
      <c r="J375" s="155"/>
      <c r="K375" s="164"/>
      <c r="M375" s="164"/>
      <c r="N375" s="165"/>
      <c r="O375" s="164"/>
      <c r="U375" s="164"/>
    </row>
    <row r="376" s="55" customFormat="1" ht="29" hidden="1" customHeight="1" spans="2:21">
      <c r="B376" s="151"/>
      <c r="C376" s="158"/>
      <c r="D376" s="169"/>
      <c r="E376" s="155"/>
      <c r="F376" s="155"/>
      <c r="G376" s="155"/>
      <c r="H376" s="155"/>
      <c r="I376" s="155"/>
      <c r="J376" s="155"/>
      <c r="K376" s="164"/>
      <c r="M376" s="164"/>
      <c r="N376" s="165"/>
      <c r="O376" s="164"/>
      <c r="U376" s="164"/>
    </row>
    <row r="377" s="55" customFormat="1" ht="29" hidden="1" customHeight="1" spans="2:21">
      <c r="B377" s="151"/>
      <c r="C377" s="158"/>
      <c r="D377" s="169"/>
      <c r="E377" s="155"/>
      <c r="F377" s="155"/>
      <c r="G377" s="155"/>
      <c r="H377" s="155"/>
      <c r="I377" s="155"/>
      <c r="J377" s="155"/>
      <c r="K377" s="164"/>
      <c r="M377" s="164"/>
      <c r="N377" s="165"/>
      <c r="O377" s="164"/>
      <c r="U377" s="164"/>
    </row>
    <row r="378" s="55" customFormat="1" ht="29" hidden="1" customHeight="1" spans="2:21">
      <c r="B378" s="151"/>
      <c r="C378" s="158"/>
      <c r="D378" s="169"/>
      <c r="E378" s="155"/>
      <c r="F378" s="155"/>
      <c r="G378" s="155"/>
      <c r="H378" s="155"/>
      <c r="I378" s="155"/>
      <c r="J378" s="155"/>
      <c r="K378" s="164"/>
      <c r="M378" s="164"/>
      <c r="N378" s="165"/>
      <c r="O378" s="164"/>
      <c r="U378" s="164"/>
    </row>
    <row r="379" s="55" customFormat="1" ht="29" hidden="1" customHeight="1" spans="2:21">
      <c r="B379" s="151"/>
      <c r="C379" s="158"/>
      <c r="D379" s="169"/>
      <c r="E379" s="155"/>
      <c r="F379" s="155"/>
      <c r="G379" s="155"/>
      <c r="H379" s="155"/>
      <c r="I379" s="155"/>
      <c r="J379" s="155"/>
      <c r="K379" s="164"/>
      <c r="M379" s="164"/>
      <c r="N379" s="165"/>
      <c r="O379" s="164"/>
      <c r="U379" s="164"/>
    </row>
    <row r="380" s="55" customFormat="1" ht="29" hidden="1" customHeight="1" spans="2:21">
      <c r="B380" s="151"/>
      <c r="C380" s="158"/>
      <c r="D380" s="169"/>
      <c r="E380" s="155"/>
      <c r="F380" s="155"/>
      <c r="G380" s="155"/>
      <c r="H380" s="155"/>
      <c r="I380" s="155"/>
      <c r="J380" s="155"/>
      <c r="K380" s="164"/>
      <c r="M380" s="164"/>
      <c r="N380" s="165"/>
      <c r="O380" s="164"/>
      <c r="U380" s="164"/>
    </row>
    <row r="381" s="55" customFormat="1" ht="29" hidden="1" customHeight="1" spans="2:21">
      <c r="B381" s="151"/>
      <c r="C381" s="158"/>
      <c r="D381" s="169"/>
      <c r="E381" s="155"/>
      <c r="F381" s="155"/>
      <c r="G381" s="155"/>
      <c r="H381" s="155"/>
      <c r="I381" s="155"/>
      <c r="J381" s="155"/>
      <c r="K381" s="164"/>
      <c r="M381" s="164"/>
      <c r="N381" s="165"/>
      <c r="O381" s="164"/>
      <c r="U381" s="164"/>
    </row>
    <row r="382" s="55" customFormat="1" ht="29" hidden="1" customHeight="1" spans="2:21">
      <c r="B382" s="151"/>
      <c r="C382" s="158"/>
      <c r="D382" s="169"/>
      <c r="E382" s="155"/>
      <c r="F382" s="155"/>
      <c r="G382" s="155"/>
      <c r="H382" s="155"/>
      <c r="I382" s="155"/>
      <c r="J382" s="155"/>
      <c r="K382" s="164"/>
      <c r="M382" s="164"/>
      <c r="N382" s="165"/>
      <c r="O382" s="164"/>
      <c r="U382" s="164"/>
    </row>
    <row r="383" s="55" customFormat="1" ht="29" hidden="1" customHeight="1" spans="2:21">
      <c r="B383" s="151"/>
      <c r="C383" s="158"/>
      <c r="D383" s="169"/>
      <c r="E383" s="155"/>
      <c r="F383" s="155"/>
      <c r="G383" s="155"/>
      <c r="H383" s="155"/>
      <c r="I383" s="155"/>
      <c r="J383" s="155"/>
      <c r="K383" s="164"/>
      <c r="M383" s="164"/>
      <c r="N383" s="165"/>
      <c r="O383" s="164"/>
      <c r="U383" s="164"/>
    </row>
    <row r="384" s="55" customFormat="1" ht="29" hidden="1" customHeight="1" spans="2:21">
      <c r="B384" s="151"/>
      <c r="C384" s="158"/>
      <c r="D384" s="169"/>
      <c r="E384" s="155"/>
      <c r="F384" s="155"/>
      <c r="G384" s="155"/>
      <c r="H384" s="155"/>
      <c r="I384" s="155"/>
      <c r="J384" s="155"/>
      <c r="K384" s="164"/>
      <c r="M384" s="164"/>
      <c r="N384" s="165"/>
      <c r="O384" s="164"/>
      <c r="U384" s="164"/>
    </row>
    <row r="385" s="55" customFormat="1" ht="29" hidden="1" customHeight="1" spans="2:21">
      <c r="B385" s="151"/>
      <c r="C385" s="158"/>
      <c r="D385" s="169"/>
      <c r="E385" s="155"/>
      <c r="F385" s="155"/>
      <c r="G385" s="155"/>
      <c r="H385" s="155"/>
      <c r="I385" s="155"/>
      <c r="J385" s="155"/>
      <c r="K385" s="164"/>
      <c r="M385" s="164"/>
      <c r="N385" s="165"/>
      <c r="O385" s="164"/>
      <c r="U385" s="164"/>
    </row>
    <row r="386" s="55" customFormat="1" ht="29" hidden="1" customHeight="1" spans="2:21">
      <c r="B386" s="151"/>
      <c r="C386" s="158"/>
      <c r="D386" s="169"/>
      <c r="E386" s="155"/>
      <c r="F386" s="155"/>
      <c r="G386" s="155"/>
      <c r="H386" s="155"/>
      <c r="I386" s="155"/>
      <c r="J386" s="155"/>
      <c r="K386" s="164"/>
      <c r="M386" s="164"/>
      <c r="N386" s="165"/>
      <c r="O386" s="164"/>
      <c r="U386" s="164"/>
    </row>
    <row r="387" s="55" customFormat="1" ht="29" hidden="1" customHeight="1" spans="2:21">
      <c r="B387" s="151"/>
      <c r="C387" s="158"/>
      <c r="D387" s="169"/>
      <c r="E387" s="155"/>
      <c r="F387" s="155"/>
      <c r="G387" s="155"/>
      <c r="H387" s="155"/>
      <c r="I387" s="155"/>
      <c r="J387" s="155"/>
      <c r="K387" s="164"/>
      <c r="M387" s="164"/>
      <c r="N387" s="165"/>
      <c r="O387" s="164"/>
      <c r="U387" s="164"/>
    </row>
    <row r="388" s="55" customFormat="1" ht="29" hidden="1" customHeight="1" spans="2:21">
      <c r="B388" s="151"/>
      <c r="C388" s="158"/>
      <c r="D388" s="169"/>
      <c r="E388" s="155"/>
      <c r="F388" s="155"/>
      <c r="G388" s="155"/>
      <c r="H388" s="155"/>
      <c r="I388" s="155"/>
      <c r="J388" s="155"/>
      <c r="K388" s="164"/>
      <c r="M388" s="164"/>
      <c r="N388" s="165"/>
      <c r="O388" s="164"/>
      <c r="U388" s="164"/>
    </row>
    <row r="389" s="55" customFormat="1" ht="29" hidden="1" customHeight="1" spans="2:21">
      <c r="B389" s="151"/>
      <c r="C389" s="158"/>
      <c r="D389" s="169"/>
      <c r="E389" s="155"/>
      <c r="F389" s="155"/>
      <c r="G389" s="155"/>
      <c r="H389" s="155"/>
      <c r="I389" s="155"/>
      <c r="J389" s="155"/>
      <c r="K389" s="164"/>
      <c r="M389" s="164"/>
      <c r="N389" s="165"/>
      <c r="O389" s="164"/>
      <c r="U389" s="164"/>
    </row>
    <row r="390" s="55" customFormat="1" ht="29" hidden="1" customHeight="1" spans="2:21">
      <c r="B390" s="151"/>
      <c r="C390" s="158"/>
      <c r="D390" s="169"/>
      <c r="E390" s="155"/>
      <c r="F390" s="155"/>
      <c r="G390" s="155"/>
      <c r="H390" s="155"/>
      <c r="I390" s="155"/>
      <c r="J390" s="155"/>
      <c r="K390" s="164"/>
      <c r="M390" s="164"/>
      <c r="N390" s="165"/>
      <c r="O390" s="164"/>
      <c r="U390" s="164"/>
    </row>
    <row r="391" s="55" customFormat="1" ht="29" hidden="1" customHeight="1" spans="2:21">
      <c r="B391" s="151"/>
      <c r="C391" s="158"/>
      <c r="D391" s="169"/>
      <c r="E391" s="155"/>
      <c r="F391" s="155"/>
      <c r="G391" s="155"/>
      <c r="H391" s="155"/>
      <c r="I391" s="155"/>
      <c r="J391" s="155"/>
      <c r="K391" s="164"/>
      <c r="M391" s="164"/>
      <c r="N391" s="165"/>
      <c r="O391" s="164"/>
      <c r="U391" s="164"/>
    </row>
    <row r="392" s="55" customFormat="1" ht="29" hidden="1" customHeight="1" spans="2:21">
      <c r="B392" s="151"/>
      <c r="C392" s="158"/>
      <c r="D392" s="169"/>
      <c r="E392" s="155"/>
      <c r="F392" s="155"/>
      <c r="G392" s="155"/>
      <c r="H392" s="155"/>
      <c r="I392" s="155"/>
      <c r="J392" s="155"/>
      <c r="K392" s="164"/>
      <c r="M392" s="164"/>
      <c r="N392" s="165"/>
      <c r="O392" s="164"/>
      <c r="U392" s="164"/>
    </row>
    <row r="393" s="55" customFormat="1" ht="29" hidden="1" customHeight="1" spans="2:21">
      <c r="B393" s="151"/>
      <c r="C393" s="158"/>
      <c r="D393" s="169"/>
      <c r="E393" s="155"/>
      <c r="F393" s="155"/>
      <c r="G393" s="155"/>
      <c r="H393" s="155"/>
      <c r="I393" s="155"/>
      <c r="J393" s="155"/>
      <c r="K393" s="164"/>
      <c r="M393" s="164"/>
      <c r="N393" s="165"/>
      <c r="O393" s="164"/>
      <c r="U393" s="164"/>
    </row>
    <row r="394" s="55" customFormat="1" ht="29" hidden="1" customHeight="1" spans="2:21">
      <c r="B394" s="151"/>
      <c r="C394" s="61"/>
      <c r="D394" s="169"/>
      <c r="E394" s="155"/>
      <c r="F394" s="155"/>
      <c r="G394" s="155"/>
      <c r="H394" s="155"/>
      <c r="I394" s="155"/>
      <c r="J394" s="155"/>
      <c r="K394" s="164"/>
      <c r="M394" s="164"/>
      <c r="N394" s="165"/>
      <c r="O394" s="164"/>
      <c r="U394" s="164"/>
    </row>
    <row r="395" s="55" customFormat="1" ht="29" hidden="1" customHeight="1" spans="2:21">
      <c r="B395" s="151"/>
      <c r="C395" s="158"/>
      <c r="D395" s="169"/>
      <c r="E395" s="155"/>
      <c r="F395" s="155"/>
      <c r="G395" s="155"/>
      <c r="H395" s="155"/>
      <c r="I395" s="155"/>
      <c r="J395" s="155"/>
      <c r="K395" s="164"/>
      <c r="M395" s="164"/>
      <c r="N395" s="165"/>
      <c r="O395" s="173"/>
      <c r="U395" s="164"/>
    </row>
    <row r="396" s="55" customFormat="1" ht="29" hidden="1" customHeight="1" spans="2:21">
      <c r="B396" s="151"/>
      <c r="C396" s="158"/>
      <c r="D396" s="169"/>
      <c r="E396" s="155"/>
      <c r="F396" s="155"/>
      <c r="G396" s="155"/>
      <c r="H396" s="155"/>
      <c r="I396" s="155"/>
      <c r="J396" s="155"/>
      <c r="K396" s="164"/>
      <c r="M396" s="164"/>
      <c r="N396" s="165"/>
      <c r="O396" s="164"/>
      <c r="U396" s="164"/>
    </row>
    <row r="397" s="55" customFormat="1" ht="79" hidden="1" customHeight="1" spans="2:21">
      <c r="B397" s="151"/>
      <c r="C397" s="158"/>
      <c r="D397" s="169"/>
      <c r="E397" s="155"/>
      <c r="F397" s="155"/>
      <c r="G397" s="155"/>
      <c r="H397" s="155"/>
      <c r="I397" s="155"/>
      <c r="J397" s="155"/>
      <c r="K397" s="164"/>
      <c r="M397" s="164"/>
      <c r="N397" s="165"/>
      <c r="O397" s="166"/>
      <c r="U397" s="164"/>
    </row>
    <row r="398" s="55" customFormat="1" ht="29" hidden="1" customHeight="1" spans="2:21">
      <c r="B398" s="151"/>
      <c r="C398" s="61"/>
      <c r="D398" s="62"/>
      <c r="E398" s="155"/>
      <c r="F398" s="155"/>
      <c r="G398" s="155"/>
      <c r="H398" s="155"/>
      <c r="I398" s="155"/>
      <c r="J398" s="155"/>
      <c r="K398" s="164"/>
      <c r="M398" s="164"/>
      <c r="N398" s="165"/>
      <c r="O398" s="164"/>
      <c r="U398" s="164"/>
    </row>
    <row r="399" s="55" customFormat="1" ht="29" hidden="1" customHeight="1" spans="2:21">
      <c r="B399" s="151"/>
      <c r="C399" s="158"/>
      <c r="D399" s="169"/>
      <c r="E399" s="155"/>
      <c r="F399" s="155"/>
      <c r="G399" s="155"/>
      <c r="H399" s="155"/>
      <c r="I399" s="155"/>
      <c r="J399" s="155"/>
      <c r="K399" s="164"/>
      <c r="M399" s="164"/>
      <c r="N399" s="165"/>
      <c r="O399" s="179"/>
      <c r="U399" s="164"/>
    </row>
    <row r="400" s="55" customFormat="1" ht="29" hidden="1" customHeight="1" spans="2:21">
      <c r="B400" s="151"/>
      <c r="C400" s="152"/>
      <c r="D400" s="153"/>
      <c r="E400" s="155"/>
      <c r="F400" s="155"/>
      <c r="G400" s="155"/>
      <c r="H400" s="155"/>
      <c r="I400" s="155"/>
      <c r="J400" s="155"/>
      <c r="K400" s="164"/>
      <c r="M400" s="164"/>
      <c r="N400" s="165"/>
      <c r="O400" s="164"/>
      <c r="U400" s="164"/>
    </row>
    <row r="401" s="55" customFormat="1" ht="29" hidden="1" customHeight="1" spans="2:21">
      <c r="B401" s="151"/>
      <c r="C401" s="152"/>
      <c r="D401" s="153"/>
      <c r="E401" s="155"/>
      <c r="F401" s="155"/>
      <c r="G401" s="155"/>
      <c r="H401" s="155"/>
      <c r="I401" s="155"/>
      <c r="J401" s="155"/>
      <c r="K401" s="164"/>
      <c r="M401" s="164"/>
      <c r="N401" s="165"/>
      <c r="O401" s="164"/>
      <c r="U401" s="164"/>
    </row>
    <row r="402" s="55" customFormat="1" ht="29" hidden="1" customHeight="1" spans="2:21">
      <c r="B402" s="151"/>
      <c r="C402" s="158"/>
      <c r="D402" s="169"/>
      <c r="E402" s="155"/>
      <c r="F402" s="155"/>
      <c r="G402" s="155"/>
      <c r="H402" s="155"/>
      <c r="I402" s="155"/>
      <c r="J402" s="155"/>
      <c r="K402" s="164"/>
      <c r="M402" s="164"/>
      <c r="N402" s="165"/>
      <c r="O402" s="164"/>
      <c r="U402" s="164"/>
    </row>
    <row r="403" s="55" customFormat="1" ht="29" hidden="1" customHeight="1" spans="2:21">
      <c r="B403" s="151"/>
      <c r="C403" s="152"/>
      <c r="D403" s="153"/>
      <c r="E403" s="155"/>
      <c r="F403" s="155"/>
      <c r="G403" s="155"/>
      <c r="H403" s="155"/>
      <c r="I403" s="155"/>
      <c r="J403" s="155"/>
      <c r="K403" s="164"/>
      <c r="M403" s="164"/>
      <c r="N403" s="165"/>
      <c r="O403" s="164"/>
      <c r="U403" s="164"/>
    </row>
    <row r="404" s="55" customFormat="1" ht="29" hidden="1" customHeight="1" spans="2:21">
      <c r="B404" s="151"/>
      <c r="C404" s="152"/>
      <c r="D404" s="153"/>
      <c r="E404" s="155"/>
      <c r="F404" s="155"/>
      <c r="G404" s="155"/>
      <c r="H404" s="155"/>
      <c r="I404" s="155"/>
      <c r="J404" s="155"/>
      <c r="K404" s="164"/>
      <c r="M404" s="164"/>
      <c r="N404" s="165"/>
      <c r="O404" s="164"/>
      <c r="U404" s="164"/>
    </row>
    <row r="405" s="55" customFormat="1" ht="29" hidden="1" customHeight="1" spans="2:21">
      <c r="B405" s="151"/>
      <c r="C405" s="158"/>
      <c r="D405" s="169"/>
      <c r="E405" s="155"/>
      <c r="F405" s="155"/>
      <c r="G405" s="155"/>
      <c r="H405" s="155"/>
      <c r="I405" s="155"/>
      <c r="J405" s="155"/>
      <c r="K405" s="164"/>
      <c r="M405" s="164"/>
      <c r="N405" s="165"/>
      <c r="O405" s="164"/>
      <c r="U405" s="164"/>
    </row>
    <row r="406" s="55" customFormat="1" ht="29" hidden="1" customHeight="1" spans="2:21">
      <c r="B406" s="151"/>
      <c r="C406" s="158"/>
      <c r="D406" s="169"/>
      <c r="E406" s="155"/>
      <c r="F406" s="155"/>
      <c r="G406" s="155"/>
      <c r="H406" s="155"/>
      <c r="I406" s="155"/>
      <c r="J406" s="155"/>
      <c r="K406" s="164"/>
      <c r="M406" s="164"/>
      <c r="N406" s="165"/>
      <c r="O406" s="164"/>
      <c r="U406" s="164"/>
    </row>
    <row r="407" s="55" customFormat="1" ht="29" hidden="1" customHeight="1" spans="2:21">
      <c r="B407" s="151"/>
      <c r="C407" s="152"/>
      <c r="D407" s="153"/>
      <c r="E407" s="155"/>
      <c r="F407" s="155"/>
      <c r="G407" s="155"/>
      <c r="H407" s="155"/>
      <c r="I407" s="155"/>
      <c r="J407" s="155"/>
      <c r="K407" s="164"/>
      <c r="M407" s="164"/>
      <c r="N407" s="165"/>
      <c r="O407" s="164"/>
      <c r="U407" s="164"/>
    </row>
    <row r="408" s="55" customFormat="1" ht="29" hidden="1" customHeight="1" spans="2:21">
      <c r="B408" s="151"/>
      <c r="C408" s="152"/>
      <c r="D408" s="153"/>
      <c r="E408" s="155"/>
      <c r="F408" s="155"/>
      <c r="G408" s="155"/>
      <c r="H408" s="155"/>
      <c r="I408" s="155"/>
      <c r="J408" s="155"/>
      <c r="K408" s="164"/>
      <c r="M408" s="164"/>
      <c r="N408" s="165"/>
      <c r="O408" s="164"/>
      <c r="U408" s="164"/>
    </row>
    <row r="409" s="55" customFormat="1" ht="29" hidden="1" customHeight="1" spans="2:21">
      <c r="B409" s="151"/>
      <c r="C409" s="152"/>
      <c r="D409" s="153"/>
      <c r="E409" s="155"/>
      <c r="F409" s="155"/>
      <c r="G409" s="155"/>
      <c r="H409" s="155"/>
      <c r="I409" s="155"/>
      <c r="J409" s="155"/>
      <c r="K409" s="164"/>
      <c r="M409" s="164"/>
      <c r="N409" s="165"/>
      <c r="O409" s="164"/>
      <c r="U409" s="164"/>
    </row>
    <row r="410" s="55" customFormat="1" ht="29" hidden="1" customHeight="1" spans="2:21">
      <c r="B410" s="151"/>
      <c r="C410" s="158"/>
      <c r="D410" s="169"/>
      <c r="E410" s="155"/>
      <c r="F410" s="155"/>
      <c r="G410" s="155"/>
      <c r="H410" s="155"/>
      <c r="I410" s="155"/>
      <c r="J410" s="155"/>
      <c r="K410" s="164"/>
      <c r="M410" s="164"/>
      <c r="N410" s="165"/>
      <c r="O410" s="164"/>
      <c r="U410" s="164"/>
    </row>
    <row r="411" s="55" customFormat="1" ht="29" hidden="1" customHeight="1" spans="2:21">
      <c r="B411" s="151"/>
      <c r="C411" s="152"/>
      <c r="D411" s="153"/>
      <c r="E411" s="155"/>
      <c r="F411" s="155"/>
      <c r="G411" s="155"/>
      <c r="H411" s="155"/>
      <c r="I411" s="155"/>
      <c r="J411" s="155"/>
      <c r="K411" s="164"/>
      <c r="M411" s="164"/>
      <c r="N411" s="165"/>
      <c r="O411" s="164"/>
      <c r="U411" s="164"/>
    </row>
    <row r="412" s="55" customFormat="1" ht="29" hidden="1" customHeight="1" spans="2:21">
      <c r="B412" s="151"/>
      <c r="C412" s="152"/>
      <c r="D412" s="153"/>
      <c r="E412" s="155"/>
      <c r="F412" s="155"/>
      <c r="G412" s="155"/>
      <c r="H412" s="155"/>
      <c r="I412" s="155"/>
      <c r="J412" s="155"/>
      <c r="K412" s="164"/>
      <c r="M412" s="164"/>
      <c r="N412" s="165"/>
      <c r="O412" s="164"/>
      <c r="U412" s="164"/>
    </row>
    <row r="413" s="55" customFormat="1" ht="29" hidden="1" customHeight="1" spans="2:21">
      <c r="B413" s="151"/>
      <c r="C413" s="158"/>
      <c r="D413" s="169"/>
      <c r="E413" s="155"/>
      <c r="F413" s="155"/>
      <c r="G413" s="155"/>
      <c r="H413" s="155"/>
      <c r="I413" s="155"/>
      <c r="J413" s="155"/>
      <c r="K413" s="164"/>
      <c r="M413" s="164"/>
      <c r="N413" s="165"/>
      <c r="O413" s="164"/>
      <c r="U413" s="164"/>
    </row>
    <row r="414" s="55" customFormat="1" ht="29" hidden="1" customHeight="1" spans="2:21">
      <c r="B414" s="151"/>
      <c r="C414" s="152"/>
      <c r="D414" s="153"/>
      <c r="E414" s="155"/>
      <c r="F414" s="155"/>
      <c r="G414" s="155"/>
      <c r="H414" s="155"/>
      <c r="I414" s="155"/>
      <c r="J414" s="155"/>
      <c r="K414" s="164"/>
      <c r="M414" s="164"/>
      <c r="N414" s="165"/>
      <c r="O414" s="164"/>
      <c r="U414" s="164"/>
    </row>
    <row r="415" s="55" customFormat="1" ht="29" hidden="1" customHeight="1" spans="2:21">
      <c r="B415" s="151"/>
      <c r="C415" s="158"/>
      <c r="D415" s="169"/>
      <c r="E415" s="155"/>
      <c r="F415" s="155"/>
      <c r="G415" s="155"/>
      <c r="H415" s="155"/>
      <c r="I415" s="155"/>
      <c r="J415" s="155"/>
      <c r="K415" s="164"/>
      <c r="M415" s="164"/>
      <c r="N415" s="165"/>
      <c r="O415" s="164"/>
      <c r="U415" s="164"/>
    </row>
    <row r="416" s="55" customFormat="1" ht="29" hidden="1" customHeight="1" spans="2:21">
      <c r="B416" s="151"/>
      <c r="C416" s="152"/>
      <c r="D416" s="153"/>
      <c r="E416" s="155"/>
      <c r="F416" s="155"/>
      <c r="G416" s="155"/>
      <c r="H416" s="155"/>
      <c r="I416" s="155"/>
      <c r="J416" s="155"/>
      <c r="K416" s="164"/>
      <c r="M416" s="164"/>
      <c r="N416" s="165"/>
      <c r="O416" s="164"/>
      <c r="U416" s="164"/>
    </row>
    <row r="417" s="55" customFormat="1" ht="29" hidden="1" customHeight="1" spans="2:21">
      <c r="B417" s="151"/>
      <c r="C417" s="158"/>
      <c r="D417" s="169"/>
      <c r="E417" s="155"/>
      <c r="F417" s="155"/>
      <c r="G417" s="155"/>
      <c r="H417" s="155"/>
      <c r="I417" s="155"/>
      <c r="J417" s="155"/>
      <c r="K417" s="164"/>
      <c r="M417" s="164"/>
      <c r="N417" s="165"/>
      <c r="O417" s="164"/>
      <c r="U417" s="164"/>
    </row>
    <row r="418" s="55" customFormat="1" ht="29" hidden="1" customHeight="1" spans="2:21">
      <c r="B418" s="151"/>
      <c r="C418" s="152"/>
      <c r="D418" s="153"/>
      <c r="E418" s="155"/>
      <c r="F418" s="155"/>
      <c r="G418" s="155"/>
      <c r="H418" s="155"/>
      <c r="I418" s="155"/>
      <c r="J418" s="155"/>
      <c r="K418" s="164"/>
      <c r="M418" s="164"/>
      <c r="N418" s="165"/>
      <c r="O418" s="164"/>
      <c r="U418" s="164"/>
    </row>
    <row r="419" s="55" customFormat="1" ht="29" hidden="1" customHeight="1" spans="2:21">
      <c r="B419" s="151"/>
      <c r="C419" s="158"/>
      <c r="D419" s="169"/>
      <c r="E419" s="155"/>
      <c r="F419" s="155"/>
      <c r="G419" s="155"/>
      <c r="H419" s="155"/>
      <c r="I419" s="155"/>
      <c r="J419" s="155"/>
      <c r="K419" s="164"/>
      <c r="M419" s="164"/>
      <c r="N419" s="165"/>
      <c r="O419" s="164"/>
      <c r="U419" s="164"/>
    </row>
    <row r="420" s="55" customFormat="1" ht="29" hidden="1" customHeight="1" spans="2:21">
      <c r="B420" s="151"/>
      <c r="C420" s="152"/>
      <c r="D420" s="153"/>
      <c r="E420" s="155"/>
      <c r="F420" s="155"/>
      <c r="G420" s="155"/>
      <c r="H420" s="155"/>
      <c r="I420" s="155"/>
      <c r="J420" s="155"/>
      <c r="K420" s="164"/>
      <c r="M420" s="164"/>
      <c r="N420" s="165"/>
      <c r="O420" s="164"/>
      <c r="U420" s="164"/>
    </row>
    <row r="421" s="55" customFormat="1" ht="29" hidden="1" customHeight="1" spans="2:21">
      <c r="B421" s="151"/>
      <c r="C421" s="152"/>
      <c r="D421" s="153"/>
      <c r="E421" s="155"/>
      <c r="F421" s="155"/>
      <c r="G421" s="155"/>
      <c r="H421" s="155"/>
      <c r="I421" s="155"/>
      <c r="J421" s="155"/>
      <c r="K421" s="164"/>
      <c r="M421" s="164"/>
      <c r="N421" s="165"/>
      <c r="O421" s="164"/>
      <c r="U421" s="164"/>
    </row>
    <row r="422" s="55" customFormat="1" ht="29" hidden="1" customHeight="1" spans="2:21">
      <c r="B422" s="151"/>
      <c r="C422" s="158"/>
      <c r="D422" s="169"/>
      <c r="E422" s="155"/>
      <c r="F422" s="155"/>
      <c r="G422" s="155"/>
      <c r="H422" s="155"/>
      <c r="I422" s="155"/>
      <c r="J422" s="155"/>
      <c r="K422" s="164"/>
      <c r="M422" s="164"/>
      <c r="N422" s="165"/>
      <c r="O422" s="164"/>
      <c r="U422" s="164"/>
    </row>
    <row r="423" s="55" customFormat="1" ht="29" hidden="1" customHeight="1" spans="2:21">
      <c r="B423" s="151"/>
      <c r="C423" s="152"/>
      <c r="D423" s="153"/>
      <c r="E423" s="155"/>
      <c r="F423" s="155"/>
      <c r="G423" s="155"/>
      <c r="H423" s="155"/>
      <c r="I423" s="155"/>
      <c r="J423" s="155"/>
      <c r="K423" s="164"/>
      <c r="M423" s="164"/>
      <c r="N423" s="165"/>
      <c r="O423" s="164"/>
      <c r="U423" s="164"/>
    </row>
    <row r="424" s="55" customFormat="1" ht="29" hidden="1" customHeight="1" spans="2:21">
      <c r="B424" s="151"/>
      <c r="C424" s="158"/>
      <c r="D424" s="169"/>
      <c r="E424" s="155"/>
      <c r="F424" s="155"/>
      <c r="G424" s="155"/>
      <c r="H424" s="155"/>
      <c r="I424" s="155"/>
      <c r="J424" s="155"/>
      <c r="K424" s="164"/>
      <c r="M424" s="164"/>
      <c r="N424" s="165"/>
      <c r="O424" s="164"/>
      <c r="U424" s="164"/>
    </row>
    <row r="425" s="55" customFormat="1" ht="29" hidden="1" customHeight="1" spans="2:21">
      <c r="B425" s="151"/>
      <c r="C425" s="158"/>
      <c r="D425" s="169"/>
      <c r="E425" s="155"/>
      <c r="F425" s="155"/>
      <c r="G425" s="155"/>
      <c r="H425" s="155"/>
      <c r="I425" s="155"/>
      <c r="J425" s="155"/>
      <c r="K425" s="164"/>
      <c r="M425" s="164"/>
      <c r="N425" s="165"/>
      <c r="O425" s="164"/>
      <c r="U425" s="164"/>
    </row>
    <row r="426" s="55" customFormat="1" ht="29" hidden="1" customHeight="1" spans="2:21">
      <c r="B426" s="151"/>
      <c r="C426" s="158"/>
      <c r="D426" s="169"/>
      <c r="E426" s="155"/>
      <c r="F426" s="155"/>
      <c r="G426" s="155"/>
      <c r="H426" s="155"/>
      <c r="I426" s="155"/>
      <c r="J426" s="155"/>
      <c r="K426" s="164"/>
      <c r="M426" s="164"/>
      <c r="N426" s="165"/>
      <c r="O426" s="164"/>
      <c r="U426" s="164"/>
    </row>
    <row r="427" s="55" customFormat="1" ht="29" hidden="1" customHeight="1" spans="2:21">
      <c r="B427" s="151"/>
      <c r="C427" s="158"/>
      <c r="D427" s="169"/>
      <c r="E427" s="155"/>
      <c r="F427" s="155"/>
      <c r="G427" s="155"/>
      <c r="H427" s="155"/>
      <c r="I427" s="155"/>
      <c r="J427" s="155"/>
      <c r="K427" s="164"/>
      <c r="M427" s="164"/>
      <c r="N427" s="165"/>
      <c r="O427" s="164"/>
      <c r="U427" s="164"/>
    </row>
    <row r="428" s="55" customFormat="1" ht="29" hidden="1" customHeight="1" spans="2:21">
      <c r="B428" s="151"/>
      <c r="C428" s="158"/>
      <c r="D428" s="169"/>
      <c r="E428" s="155"/>
      <c r="F428" s="155"/>
      <c r="G428" s="155"/>
      <c r="H428" s="155"/>
      <c r="I428" s="155"/>
      <c r="J428" s="155"/>
      <c r="K428" s="164"/>
      <c r="M428" s="164"/>
      <c r="N428" s="165"/>
      <c r="O428" s="164"/>
      <c r="U428" s="164"/>
    </row>
    <row r="429" s="55" customFormat="1" ht="29" hidden="1" customHeight="1" spans="2:21">
      <c r="B429" s="151"/>
      <c r="C429" s="158"/>
      <c r="D429" s="169"/>
      <c r="E429" s="155"/>
      <c r="F429" s="155"/>
      <c r="G429" s="155"/>
      <c r="H429" s="155"/>
      <c r="I429" s="155"/>
      <c r="J429" s="155"/>
      <c r="K429" s="164"/>
      <c r="M429" s="164"/>
      <c r="N429" s="165"/>
      <c r="O429" s="164"/>
      <c r="U429" s="164"/>
    </row>
    <row r="430" s="55" customFormat="1" ht="29" hidden="1" customHeight="1" spans="2:21">
      <c r="B430" s="151"/>
      <c r="C430" s="158"/>
      <c r="D430" s="159"/>
      <c r="E430" s="155"/>
      <c r="F430" s="155"/>
      <c r="G430" s="155"/>
      <c r="H430" s="155"/>
      <c r="I430" s="155"/>
      <c r="J430" s="155"/>
      <c r="K430" s="164"/>
      <c r="M430" s="164"/>
      <c r="N430" s="165"/>
      <c r="O430" s="164"/>
      <c r="U430" s="164"/>
    </row>
    <row r="431" s="55" customFormat="1" ht="29" hidden="1" customHeight="1" spans="2:21">
      <c r="B431" s="151"/>
      <c r="C431" s="178"/>
      <c r="D431" s="62"/>
      <c r="E431" s="155"/>
      <c r="F431" s="155"/>
      <c r="G431" s="155"/>
      <c r="H431" s="155"/>
      <c r="I431" s="155"/>
      <c r="J431" s="155"/>
      <c r="K431" s="164"/>
      <c r="M431" s="164"/>
      <c r="N431" s="165"/>
      <c r="O431" s="164"/>
      <c r="U431" s="164"/>
    </row>
    <row r="432" s="55" customFormat="1" ht="29" hidden="1" customHeight="1" spans="2:21">
      <c r="B432" s="151"/>
      <c r="C432" s="178"/>
      <c r="D432" s="62"/>
      <c r="E432" s="155"/>
      <c r="F432" s="155"/>
      <c r="G432" s="155"/>
      <c r="H432" s="155"/>
      <c r="I432" s="155"/>
      <c r="J432" s="155"/>
      <c r="K432" s="164"/>
      <c r="M432" s="164"/>
      <c r="N432" s="165"/>
      <c r="O432" s="164"/>
      <c r="U432" s="164"/>
    </row>
    <row r="433" s="55" customFormat="1" ht="29" hidden="1" customHeight="1" spans="2:21">
      <c r="B433" s="151"/>
      <c r="C433" s="178"/>
      <c r="D433" s="62"/>
      <c r="E433" s="155"/>
      <c r="F433" s="155"/>
      <c r="G433" s="155"/>
      <c r="H433" s="155"/>
      <c r="I433" s="155"/>
      <c r="J433" s="155"/>
      <c r="K433" s="164"/>
      <c r="M433" s="164"/>
      <c r="N433" s="165"/>
      <c r="O433" s="164"/>
      <c r="U433" s="164"/>
    </row>
    <row r="434" s="55" customFormat="1" ht="29" hidden="1" customHeight="1" spans="2:21">
      <c r="B434" s="151"/>
      <c r="C434" s="178"/>
      <c r="D434" s="62"/>
      <c r="E434" s="155"/>
      <c r="F434" s="155"/>
      <c r="G434" s="155"/>
      <c r="H434" s="155"/>
      <c r="I434" s="155"/>
      <c r="J434" s="155"/>
      <c r="K434" s="164"/>
      <c r="M434" s="164"/>
      <c r="N434" s="165"/>
      <c r="O434" s="164"/>
      <c r="U434" s="164"/>
    </row>
    <row r="435" s="55" customFormat="1" ht="29" hidden="1" customHeight="1" spans="2:21">
      <c r="B435" s="151"/>
      <c r="C435" s="178"/>
      <c r="D435" s="62"/>
      <c r="E435" s="155"/>
      <c r="F435" s="155"/>
      <c r="G435" s="155"/>
      <c r="H435" s="155"/>
      <c r="I435" s="155"/>
      <c r="J435" s="155"/>
      <c r="K435" s="164"/>
      <c r="M435" s="164"/>
      <c r="N435" s="165"/>
      <c r="O435" s="164"/>
      <c r="U435" s="164"/>
    </row>
    <row r="436" s="55" customFormat="1" ht="29" hidden="1" customHeight="1" spans="2:21">
      <c r="B436" s="151"/>
      <c r="C436" s="158"/>
      <c r="D436" s="62"/>
      <c r="E436" s="155"/>
      <c r="F436" s="155"/>
      <c r="G436" s="155"/>
      <c r="H436" s="155"/>
      <c r="I436" s="155"/>
      <c r="J436" s="155"/>
      <c r="K436" s="164"/>
      <c r="M436" s="164"/>
      <c r="N436" s="165"/>
      <c r="O436" s="164"/>
      <c r="U436" s="164"/>
    </row>
    <row r="437" s="55" customFormat="1" ht="29" hidden="1" customHeight="1" spans="2:21">
      <c r="B437" s="151"/>
      <c r="C437" s="158"/>
      <c r="D437" s="62"/>
      <c r="E437" s="155"/>
      <c r="F437" s="155"/>
      <c r="G437" s="155"/>
      <c r="H437" s="155"/>
      <c r="I437" s="155"/>
      <c r="J437" s="155"/>
      <c r="K437" s="164"/>
      <c r="M437" s="164"/>
      <c r="N437" s="165"/>
      <c r="O437" s="164"/>
      <c r="U437" s="164"/>
    </row>
    <row r="438" s="55" customFormat="1" ht="29" hidden="1" customHeight="1" spans="2:21">
      <c r="B438" s="151"/>
      <c r="C438" s="178"/>
      <c r="D438" s="62"/>
      <c r="E438" s="155"/>
      <c r="F438" s="155"/>
      <c r="G438" s="155"/>
      <c r="H438" s="155"/>
      <c r="I438" s="155"/>
      <c r="J438" s="155"/>
      <c r="K438" s="164"/>
      <c r="M438" s="164"/>
      <c r="N438" s="165"/>
      <c r="O438" s="164"/>
      <c r="U438" s="164"/>
    </row>
    <row r="439" s="55" customFormat="1" ht="29" hidden="1" customHeight="1" spans="2:21">
      <c r="B439" s="151"/>
      <c r="C439" s="178"/>
      <c r="D439" s="62"/>
      <c r="E439" s="155"/>
      <c r="F439" s="155"/>
      <c r="G439" s="155"/>
      <c r="H439" s="155"/>
      <c r="I439" s="155"/>
      <c r="J439" s="155"/>
      <c r="K439" s="164"/>
      <c r="M439" s="164"/>
      <c r="N439" s="165"/>
      <c r="O439" s="164"/>
      <c r="U439" s="164"/>
    </row>
    <row r="440" s="55" customFormat="1" ht="60" hidden="1" customHeight="1" spans="2:21">
      <c r="B440" s="151"/>
      <c r="C440" s="178"/>
      <c r="D440" s="62"/>
      <c r="E440" s="155"/>
      <c r="F440" s="155"/>
      <c r="G440" s="155"/>
      <c r="H440" s="155"/>
      <c r="I440" s="155"/>
      <c r="J440" s="155"/>
      <c r="K440" s="164"/>
      <c r="M440" s="164"/>
      <c r="N440" s="165"/>
      <c r="O440" s="164"/>
      <c r="U440" s="164"/>
    </row>
    <row r="441" s="55" customFormat="1" ht="72" hidden="1" customHeight="1" spans="2:21">
      <c r="B441" s="151"/>
      <c r="C441" s="178"/>
      <c r="D441" s="62"/>
      <c r="E441" s="155"/>
      <c r="F441" s="155"/>
      <c r="G441" s="155"/>
      <c r="H441" s="155"/>
      <c r="I441" s="155"/>
      <c r="J441" s="155"/>
      <c r="K441" s="164"/>
      <c r="M441" s="164"/>
      <c r="N441" s="177"/>
      <c r="O441" s="164"/>
      <c r="U441" s="164"/>
    </row>
    <row r="442" s="55" customFormat="1" ht="29" hidden="1" customHeight="1" spans="2:21">
      <c r="B442" s="151"/>
      <c r="C442" s="178"/>
      <c r="D442" s="62"/>
      <c r="E442" s="155"/>
      <c r="F442" s="155"/>
      <c r="G442" s="155"/>
      <c r="H442" s="155"/>
      <c r="I442" s="155"/>
      <c r="J442" s="155"/>
      <c r="K442" s="164"/>
      <c r="M442" s="164"/>
      <c r="N442" s="165"/>
      <c r="O442" s="164"/>
      <c r="U442" s="164"/>
    </row>
    <row r="443" s="55" customFormat="1" ht="29" hidden="1" customHeight="1" spans="2:21">
      <c r="B443" s="151"/>
      <c r="C443" s="178"/>
      <c r="D443" s="62"/>
      <c r="E443" s="155"/>
      <c r="F443" s="155"/>
      <c r="G443" s="155"/>
      <c r="H443" s="155"/>
      <c r="I443" s="155"/>
      <c r="J443" s="155"/>
      <c r="K443" s="164"/>
      <c r="M443" s="164"/>
      <c r="N443" s="165"/>
      <c r="O443" s="164"/>
      <c r="U443" s="164"/>
    </row>
    <row r="444" s="55" customFormat="1" ht="29" hidden="1" customHeight="1" spans="2:21">
      <c r="B444" s="151"/>
      <c r="C444" s="178"/>
      <c r="D444" s="62"/>
      <c r="E444" s="155"/>
      <c r="F444" s="155"/>
      <c r="G444" s="155"/>
      <c r="H444" s="155"/>
      <c r="I444" s="155"/>
      <c r="J444" s="155"/>
      <c r="K444" s="164"/>
      <c r="M444" s="164"/>
      <c r="N444" s="165"/>
      <c r="O444" s="164"/>
      <c r="U444" s="164"/>
    </row>
    <row r="445" s="55" customFormat="1" ht="29" hidden="1" customHeight="1" spans="2:21">
      <c r="B445" s="151"/>
      <c r="C445" s="178"/>
      <c r="D445" s="62"/>
      <c r="E445" s="155"/>
      <c r="F445" s="155"/>
      <c r="G445" s="155"/>
      <c r="H445" s="155"/>
      <c r="I445" s="155"/>
      <c r="J445" s="155"/>
      <c r="K445" s="164"/>
      <c r="M445" s="164"/>
      <c r="N445" s="165"/>
      <c r="O445" s="164"/>
      <c r="U445" s="164"/>
    </row>
    <row r="446" s="55" customFormat="1" ht="29" hidden="1" customHeight="1" spans="2:21">
      <c r="B446" s="151"/>
      <c r="C446" s="178"/>
      <c r="D446" s="62"/>
      <c r="E446" s="155"/>
      <c r="F446" s="155"/>
      <c r="G446" s="155"/>
      <c r="H446" s="155"/>
      <c r="I446" s="155"/>
      <c r="J446" s="155"/>
      <c r="K446" s="164"/>
      <c r="M446" s="164"/>
      <c r="N446" s="165"/>
      <c r="O446" s="164"/>
      <c r="U446" s="164"/>
    </row>
    <row r="447" s="55" customFormat="1" ht="29" hidden="1" customHeight="1" spans="2:21">
      <c r="B447" s="151"/>
      <c r="C447" s="178"/>
      <c r="D447" s="62"/>
      <c r="E447" s="155"/>
      <c r="F447" s="155"/>
      <c r="G447" s="155"/>
      <c r="H447" s="155"/>
      <c r="I447" s="155"/>
      <c r="J447" s="155"/>
      <c r="K447" s="164"/>
      <c r="M447" s="164"/>
      <c r="N447" s="165"/>
      <c r="O447" s="164"/>
      <c r="U447" s="164"/>
    </row>
    <row r="448" s="55" customFormat="1" ht="29" hidden="1" customHeight="1" spans="2:21">
      <c r="B448" s="151"/>
      <c r="C448" s="178"/>
      <c r="D448" s="62"/>
      <c r="E448" s="155"/>
      <c r="F448" s="155"/>
      <c r="G448" s="155"/>
      <c r="H448" s="155"/>
      <c r="I448" s="155"/>
      <c r="J448" s="155"/>
      <c r="K448" s="164"/>
      <c r="M448" s="164"/>
      <c r="N448" s="165"/>
      <c r="O448" s="164"/>
      <c r="U448" s="164"/>
    </row>
    <row r="449" s="55" customFormat="1" ht="29" hidden="1" customHeight="1" spans="2:21">
      <c r="B449" s="151"/>
      <c r="C449" s="178"/>
      <c r="D449" s="62"/>
      <c r="E449" s="155"/>
      <c r="F449" s="155"/>
      <c r="G449" s="155"/>
      <c r="H449" s="155"/>
      <c r="I449" s="155"/>
      <c r="J449" s="155"/>
      <c r="K449" s="164"/>
      <c r="M449" s="164"/>
      <c r="N449" s="165"/>
      <c r="O449" s="164"/>
      <c r="U449" s="164"/>
    </row>
    <row r="450" s="55" customFormat="1" ht="59" hidden="1" customHeight="1" spans="2:21">
      <c r="B450" s="151"/>
      <c r="C450" s="178"/>
      <c r="D450" s="62"/>
      <c r="E450" s="155"/>
      <c r="F450" s="155"/>
      <c r="G450" s="155"/>
      <c r="H450" s="155"/>
      <c r="I450" s="155"/>
      <c r="J450" s="155"/>
      <c r="K450" s="164"/>
      <c r="M450" s="164"/>
      <c r="N450" s="165"/>
      <c r="O450" s="164"/>
      <c r="P450" s="164"/>
      <c r="U450" s="164"/>
    </row>
    <row r="451" s="55" customFormat="1" ht="27" hidden="1" customHeight="1" spans="2:21">
      <c r="B451" s="151"/>
      <c r="C451" s="178"/>
      <c r="D451" s="62"/>
      <c r="E451" s="155"/>
      <c r="F451" s="155"/>
      <c r="G451" s="155"/>
      <c r="H451" s="155"/>
      <c r="I451" s="155"/>
      <c r="J451" s="155"/>
      <c r="K451" s="164"/>
      <c r="M451" s="164"/>
      <c r="N451" s="165"/>
      <c r="O451" s="164"/>
      <c r="P451" s="164"/>
      <c r="U451" s="164"/>
    </row>
    <row r="452" s="55" customFormat="1" ht="27" hidden="1" customHeight="1" spans="2:21">
      <c r="B452" s="151"/>
      <c r="C452" s="178"/>
      <c r="D452" s="62"/>
      <c r="E452" s="155"/>
      <c r="F452" s="155"/>
      <c r="G452" s="155"/>
      <c r="H452" s="155"/>
      <c r="I452" s="155"/>
      <c r="J452" s="155"/>
      <c r="K452" s="164"/>
      <c r="M452" s="164"/>
      <c r="N452" s="165"/>
      <c r="O452" s="183"/>
      <c r="P452" s="164"/>
      <c r="U452" s="164"/>
    </row>
    <row r="453" s="55" customFormat="1" ht="27" hidden="1" customHeight="1" spans="2:21">
      <c r="B453" s="151"/>
      <c r="C453" s="61"/>
      <c r="D453" s="62"/>
      <c r="E453" s="155"/>
      <c r="F453" s="155"/>
      <c r="G453" s="155"/>
      <c r="H453" s="155"/>
      <c r="I453" s="155"/>
      <c r="J453" s="155"/>
      <c r="K453" s="164"/>
      <c r="N453" s="165"/>
      <c r="O453" s="164"/>
      <c r="P453" s="164"/>
      <c r="U453" s="164"/>
    </row>
    <row r="454" s="55" customFormat="1" ht="27" hidden="1" customHeight="1" spans="2:21">
      <c r="B454" s="151"/>
      <c r="C454" s="158"/>
      <c r="D454" s="169"/>
      <c r="E454" s="155"/>
      <c r="F454" s="155"/>
      <c r="G454" s="155"/>
      <c r="H454" s="155"/>
      <c r="I454" s="155"/>
      <c r="J454" s="155"/>
      <c r="K454" s="164"/>
      <c r="L454" s="164"/>
      <c r="M454" s="164"/>
      <c r="N454" s="165"/>
      <c r="O454" s="183"/>
      <c r="P454" s="164"/>
      <c r="U454" s="164"/>
    </row>
    <row r="455" s="55" customFormat="1" ht="27" hidden="1" customHeight="1" spans="2:21">
      <c r="B455" s="151"/>
      <c r="C455" s="158"/>
      <c r="D455" s="169"/>
      <c r="E455" s="155"/>
      <c r="F455" s="155"/>
      <c r="G455" s="155"/>
      <c r="H455" s="155"/>
      <c r="I455" s="155"/>
      <c r="J455" s="155"/>
      <c r="K455" s="164"/>
      <c r="L455" s="164"/>
      <c r="M455" s="164"/>
      <c r="N455" s="165"/>
      <c r="O455" s="180"/>
      <c r="P455" s="164"/>
      <c r="U455" s="164"/>
    </row>
    <row r="456" s="59" customFormat="1" ht="29" hidden="1" customHeight="1" spans="2:21">
      <c r="B456" s="151"/>
      <c r="C456" s="61"/>
      <c r="D456" s="169"/>
      <c r="E456" s="155"/>
      <c r="F456" s="155"/>
      <c r="G456" s="155"/>
      <c r="H456" s="155"/>
      <c r="I456" s="155"/>
      <c r="J456" s="155"/>
      <c r="K456" s="65"/>
      <c r="M456" s="164"/>
      <c r="N456" s="165"/>
      <c r="O456" s="65"/>
      <c r="P456" s="184"/>
      <c r="Q456" s="184"/>
      <c r="R456" s="184"/>
      <c r="S456" s="184"/>
      <c r="T456" s="184"/>
      <c r="U456" s="65"/>
    </row>
    <row r="457" s="59" customFormat="1" ht="29" hidden="1" customHeight="1" spans="2:21">
      <c r="B457" s="60"/>
      <c r="C457" s="61"/>
      <c r="D457" s="62"/>
      <c r="E457" s="155"/>
      <c r="F457" s="155"/>
      <c r="G457" s="155"/>
      <c r="H457" s="155"/>
      <c r="I457" s="155"/>
      <c r="J457" s="155"/>
      <c r="K457" s="65"/>
      <c r="M457" s="164"/>
      <c r="N457" s="165"/>
      <c r="O457" s="65"/>
      <c r="U457" s="65"/>
    </row>
    <row r="458" s="59" customFormat="1" ht="56" hidden="1" customHeight="1" spans="1:21">
      <c r="A458" s="55"/>
      <c r="B458" s="151"/>
      <c r="C458" s="180"/>
      <c r="D458" s="159"/>
      <c r="E458" s="155"/>
      <c r="F458" s="155"/>
      <c r="G458" s="155"/>
      <c r="H458" s="155"/>
      <c r="I458" s="155"/>
      <c r="J458" s="155"/>
      <c r="K458" s="65"/>
      <c r="M458" s="164"/>
      <c r="N458" s="165"/>
      <c r="O458" s="65"/>
      <c r="U458" s="65"/>
    </row>
    <row r="459" s="59" customFormat="1" ht="29" hidden="1" customHeight="1" spans="1:21">
      <c r="A459" s="55"/>
      <c r="B459" s="151"/>
      <c r="C459" s="180"/>
      <c r="D459" s="181"/>
      <c r="E459" s="182"/>
      <c r="F459" s="155"/>
      <c r="G459" s="155"/>
      <c r="H459" s="155"/>
      <c r="I459" s="155"/>
      <c r="J459" s="155"/>
      <c r="K459" s="65"/>
      <c r="M459" s="164"/>
      <c r="N459" s="165"/>
      <c r="O459" s="65"/>
      <c r="U459" s="65"/>
    </row>
    <row r="460" s="59" customFormat="1" ht="29" hidden="1" customHeight="1" spans="1:21">
      <c r="A460" s="55"/>
      <c r="B460" s="151"/>
      <c r="C460" s="180"/>
      <c r="D460" s="181"/>
      <c r="E460" s="182"/>
      <c r="F460" s="155"/>
      <c r="G460" s="155"/>
      <c r="H460" s="155"/>
      <c r="I460" s="155"/>
      <c r="J460" s="155"/>
      <c r="K460" s="65"/>
      <c r="M460" s="164"/>
      <c r="N460" s="165"/>
      <c r="O460" s="65"/>
      <c r="U460" s="65"/>
    </row>
    <row r="461" s="59" customFormat="1" ht="47" hidden="1" customHeight="1" spans="1:21">
      <c r="A461" s="55"/>
      <c r="B461" s="151"/>
      <c r="C461" s="180"/>
      <c r="D461" s="159"/>
      <c r="E461" s="155"/>
      <c r="F461" s="155"/>
      <c r="G461" s="155"/>
      <c r="H461" s="155"/>
      <c r="I461" s="155"/>
      <c r="J461" s="155"/>
      <c r="K461" s="65"/>
      <c r="M461" s="164"/>
      <c r="N461" s="165"/>
      <c r="O461" s="65"/>
      <c r="U461" s="65"/>
    </row>
    <row r="462" s="59" customFormat="1" ht="29" hidden="1" customHeight="1" spans="2:21">
      <c r="B462" s="60"/>
      <c r="C462" s="61"/>
      <c r="D462" s="62"/>
      <c r="E462" s="155"/>
      <c r="F462" s="155"/>
      <c r="G462" s="155"/>
      <c r="H462" s="155"/>
      <c r="I462" s="155"/>
      <c r="J462" s="155"/>
      <c r="K462" s="65"/>
      <c r="M462" s="164"/>
      <c r="N462" s="165"/>
      <c r="O462" s="65"/>
      <c r="U462" s="65"/>
    </row>
    <row r="463" s="59" customFormat="1" ht="29" hidden="1" customHeight="1" spans="2:21">
      <c r="B463" s="60"/>
      <c r="C463" s="61"/>
      <c r="D463" s="62"/>
      <c r="E463" s="155"/>
      <c r="F463" s="155"/>
      <c r="G463" s="155"/>
      <c r="H463" s="155"/>
      <c r="I463" s="155"/>
      <c r="J463" s="155"/>
      <c r="K463" s="65"/>
      <c r="M463" s="164"/>
      <c r="N463" s="165"/>
      <c r="O463" s="65"/>
      <c r="U463" s="65"/>
    </row>
    <row r="464" s="59" customFormat="1" ht="29" hidden="1" customHeight="1" spans="2:21">
      <c r="B464" s="60"/>
      <c r="C464" s="61"/>
      <c r="D464" s="62"/>
      <c r="E464" s="155"/>
      <c r="F464" s="155"/>
      <c r="G464" s="155"/>
      <c r="H464" s="155"/>
      <c r="I464" s="155"/>
      <c r="J464" s="155"/>
      <c r="K464" s="65"/>
      <c r="M464" s="164"/>
      <c r="N464" s="165"/>
      <c r="O464" s="65"/>
      <c r="U464" s="65"/>
    </row>
    <row r="465" s="59" customFormat="1" ht="29" hidden="1" customHeight="1" spans="2:21">
      <c r="B465" s="60"/>
      <c r="C465" s="61"/>
      <c r="D465" s="62"/>
      <c r="E465" s="155"/>
      <c r="F465" s="155"/>
      <c r="G465" s="155"/>
      <c r="H465" s="155"/>
      <c r="I465" s="155"/>
      <c r="J465" s="155"/>
      <c r="K465" s="65"/>
      <c r="M465" s="164"/>
      <c r="N465" s="165"/>
      <c r="O465" s="65"/>
      <c r="U465" s="65"/>
    </row>
    <row r="466" s="59" customFormat="1" ht="29" hidden="1" customHeight="1" spans="2:21">
      <c r="B466" s="60"/>
      <c r="C466" s="61"/>
      <c r="D466" s="62"/>
      <c r="E466" s="155"/>
      <c r="F466" s="155"/>
      <c r="G466" s="155"/>
      <c r="H466" s="155"/>
      <c r="I466" s="155"/>
      <c r="J466" s="155"/>
      <c r="K466" s="65"/>
      <c r="M466" s="164"/>
      <c r="N466" s="165"/>
      <c r="O466" s="65"/>
      <c r="U466" s="65"/>
    </row>
    <row r="467" s="59" customFormat="1" ht="29" hidden="1" customHeight="1" spans="2:21">
      <c r="B467" s="60"/>
      <c r="C467" s="61"/>
      <c r="D467" s="62"/>
      <c r="E467" s="155"/>
      <c r="F467" s="155"/>
      <c r="G467" s="155"/>
      <c r="H467" s="155"/>
      <c r="I467" s="155"/>
      <c r="J467" s="155"/>
      <c r="K467" s="65"/>
      <c r="M467" s="164"/>
      <c r="N467" s="165"/>
      <c r="O467" s="65"/>
      <c r="U467" s="65"/>
    </row>
    <row r="468" s="59" customFormat="1" ht="29" hidden="1" customHeight="1" spans="2:21">
      <c r="B468" s="60"/>
      <c r="C468" s="61"/>
      <c r="D468" s="62"/>
      <c r="E468" s="155"/>
      <c r="F468" s="155"/>
      <c r="G468" s="155"/>
      <c r="H468" s="155"/>
      <c r="I468" s="155"/>
      <c r="J468" s="155"/>
      <c r="K468" s="65"/>
      <c r="M468" s="164"/>
      <c r="N468" s="165"/>
      <c r="O468" s="65"/>
      <c r="U468" s="65"/>
    </row>
    <row r="469" s="59" customFormat="1" ht="29" hidden="1" customHeight="1" spans="2:21">
      <c r="B469" s="60"/>
      <c r="C469" s="61"/>
      <c r="D469" s="62"/>
      <c r="E469" s="155"/>
      <c r="F469" s="155"/>
      <c r="G469" s="155"/>
      <c r="H469" s="155"/>
      <c r="I469" s="155"/>
      <c r="J469" s="155"/>
      <c r="K469" s="65"/>
      <c r="M469" s="164"/>
      <c r="N469" s="165"/>
      <c r="O469" s="65"/>
      <c r="U469" s="65"/>
    </row>
    <row r="470" s="59" customFormat="1" ht="29" hidden="1" customHeight="1" spans="2:21">
      <c r="B470" s="60"/>
      <c r="C470" s="61"/>
      <c r="D470" s="62"/>
      <c r="E470" s="155"/>
      <c r="F470" s="155"/>
      <c r="G470" s="155"/>
      <c r="H470" s="155"/>
      <c r="I470" s="155"/>
      <c r="J470" s="155"/>
      <c r="K470" s="65"/>
      <c r="M470" s="164"/>
      <c r="N470" s="165"/>
      <c r="O470" s="65"/>
      <c r="U470" s="65"/>
    </row>
    <row r="471" s="59" customFormat="1" ht="29" hidden="1" customHeight="1" spans="2:21">
      <c r="B471" s="60"/>
      <c r="C471" s="61"/>
      <c r="D471" s="62"/>
      <c r="E471" s="155"/>
      <c r="F471" s="155"/>
      <c r="G471" s="155"/>
      <c r="H471" s="155"/>
      <c r="I471" s="155"/>
      <c r="J471" s="155"/>
      <c r="K471" s="65"/>
      <c r="M471" s="164"/>
      <c r="N471" s="165"/>
      <c r="O471" s="65"/>
      <c r="U471" s="65"/>
    </row>
    <row r="472" s="59" customFormat="1" ht="29" hidden="1" customHeight="1" spans="2:21">
      <c r="B472" s="60"/>
      <c r="C472" s="61"/>
      <c r="D472" s="62"/>
      <c r="E472" s="155"/>
      <c r="F472" s="155"/>
      <c r="G472" s="155"/>
      <c r="H472" s="155"/>
      <c r="I472" s="155"/>
      <c r="J472" s="155"/>
      <c r="K472" s="65"/>
      <c r="M472" s="164"/>
      <c r="N472" s="165"/>
      <c r="O472" s="65"/>
      <c r="U472" s="65"/>
    </row>
    <row r="473" s="59" customFormat="1" ht="29" hidden="1" customHeight="1" spans="2:21">
      <c r="B473" s="60"/>
      <c r="C473" s="61"/>
      <c r="D473" s="62"/>
      <c r="E473" s="155"/>
      <c r="F473" s="155"/>
      <c r="G473" s="155"/>
      <c r="H473" s="155"/>
      <c r="I473" s="155"/>
      <c r="J473" s="155"/>
      <c r="K473" s="65"/>
      <c r="M473" s="164"/>
      <c r="N473" s="165"/>
      <c r="O473" s="65"/>
      <c r="U473" s="65"/>
    </row>
    <row r="474" s="59" customFormat="1" ht="29" hidden="1" customHeight="1" spans="2:21">
      <c r="B474" s="60"/>
      <c r="C474" s="61"/>
      <c r="D474" s="62"/>
      <c r="E474" s="155"/>
      <c r="F474" s="155"/>
      <c r="G474" s="155"/>
      <c r="H474" s="155"/>
      <c r="I474" s="155"/>
      <c r="J474" s="155"/>
      <c r="K474" s="65"/>
      <c r="M474" s="164"/>
      <c r="N474" s="165"/>
      <c r="O474" s="65"/>
      <c r="U474" s="65"/>
    </row>
    <row r="475" s="59" customFormat="1" ht="29" hidden="1" customHeight="1" spans="2:21">
      <c r="B475" s="60"/>
      <c r="C475" s="61"/>
      <c r="D475" s="62"/>
      <c r="E475" s="155"/>
      <c r="F475" s="155"/>
      <c r="G475" s="155"/>
      <c r="H475" s="155"/>
      <c r="I475" s="155"/>
      <c r="J475" s="155"/>
      <c r="K475" s="65"/>
      <c r="M475" s="164"/>
      <c r="N475" s="165"/>
      <c r="O475" s="65"/>
      <c r="U475" s="65"/>
    </row>
    <row r="476" s="59" customFormat="1" ht="29" hidden="1" customHeight="1" spans="2:21">
      <c r="B476" s="60"/>
      <c r="C476" s="61"/>
      <c r="D476" s="62"/>
      <c r="E476" s="155"/>
      <c r="F476" s="155"/>
      <c r="G476" s="155"/>
      <c r="H476" s="155"/>
      <c r="I476" s="155"/>
      <c r="J476" s="155"/>
      <c r="K476" s="65"/>
      <c r="M476" s="164"/>
      <c r="N476" s="165"/>
      <c r="O476" s="65"/>
      <c r="U476" s="65"/>
    </row>
    <row r="477" s="59" customFormat="1" ht="29" hidden="1" customHeight="1" spans="2:21">
      <c r="B477" s="60"/>
      <c r="C477" s="61"/>
      <c r="D477" s="62"/>
      <c r="E477" s="155"/>
      <c r="F477" s="155"/>
      <c r="G477" s="155"/>
      <c r="H477" s="155"/>
      <c r="I477" s="155"/>
      <c r="J477" s="155"/>
      <c r="K477" s="65"/>
      <c r="M477" s="164"/>
      <c r="N477" s="165"/>
      <c r="O477" s="65"/>
      <c r="U477" s="65"/>
    </row>
    <row r="478" s="59" customFormat="1" ht="29" hidden="1" customHeight="1" spans="2:21">
      <c r="B478" s="60"/>
      <c r="C478" s="61"/>
      <c r="D478" s="62"/>
      <c r="E478" s="155"/>
      <c r="F478" s="155"/>
      <c r="G478" s="155"/>
      <c r="H478" s="155"/>
      <c r="I478" s="155"/>
      <c r="J478" s="155"/>
      <c r="K478" s="65"/>
      <c r="M478" s="164"/>
      <c r="N478" s="165"/>
      <c r="O478" s="65"/>
      <c r="U478" s="65"/>
    </row>
    <row r="479" s="59" customFormat="1" ht="29" hidden="1" customHeight="1" spans="2:21">
      <c r="B479" s="60"/>
      <c r="C479" s="61"/>
      <c r="D479" s="62"/>
      <c r="E479" s="155"/>
      <c r="F479" s="155"/>
      <c r="G479" s="155"/>
      <c r="H479" s="155"/>
      <c r="I479" s="155"/>
      <c r="J479" s="155"/>
      <c r="K479" s="65"/>
      <c r="M479" s="164"/>
      <c r="N479" s="165"/>
      <c r="O479" s="65"/>
      <c r="U479" s="65"/>
    </row>
    <row r="480" s="59" customFormat="1" ht="29" hidden="1" customHeight="1" spans="2:21">
      <c r="B480" s="60"/>
      <c r="C480" s="61"/>
      <c r="D480" s="62"/>
      <c r="E480" s="155"/>
      <c r="F480" s="155"/>
      <c r="G480" s="155"/>
      <c r="H480" s="155"/>
      <c r="I480" s="155"/>
      <c r="J480" s="155"/>
      <c r="K480" s="65"/>
      <c r="M480" s="164"/>
      <c r="N480" s="165"/>
      <c r="O480" s="65"/>
      <c r="U480" s="65"/>
    </row>
    <row r="481" s="59" customFormat="1" ht="29" hidden="1" customHeight="1" spans="2:21">
      <c r="B481" s="60"/>
      <c r="C481" s="61"/>
      <c r="D481" s="62"/>
      <c r="E481" s="155"/>
      <c r="F481" s="155"/>
      <c r="G481" s="155"/>
      <c r="H481" s="155"/>
      <c r="I481" s="155"/>
      <c r="J481" s="155"/>
      <c r="K481" s="65"/>
      <c r="M481" s="164"/>
      <c r="N481" s="165"/>
      <c r="O481" s="65"/>
      <c r="U481" s="65"/>
    </row>
    <row r="482" s="59" customFormat="1" ht="29" hidden="1" customHeight="1" spans="2:21">
      <c r="B482" s="60"/>
      <c r="C482" s="61"/>
      <c r="D482" s="62"/>
      <c r="E482" s="155"/>
      <c r="F482" s="155"/>
      <c r="G482" s="155"/>
      <c r="H482" s="155"/>
      <c r="I482" s="155"/>
      <c r="J482" s="155"/>
      <c r="K482" s="65"/>
      <c r="M482" s="164"/>
      <c r="N482" s="165"/>
      <c r="O482" s="65"/>
      <c r="U482" s="65"/>
    </row>
    <row r="483" s="59" customFormat="1" ht="29" hidden="1" customHeight="1" spans="2:21">
      <c r="B483" s="60"/>
      <c r="C483" s="61"/>
      <c r="D483" s="62"/>
      <c r="E483" s="155"/>
      <c r="F483" s="155"/>
      <c r="G483" s="155"/>
      <c r="H483" s="155"/>
      <c r="I483" s="155"/>
      <c r="J483" s="155"/>
      <c r="K483" s="65"/>
      <c r="M483" s="164"/>
      <c r="N483" s="165"/>
      <c r="O483" s="65"/>
      <c r="U483" s="65"/>
    </row>
    <row r="484" s="59" customFormat="1" ht="29" hidden="1" customHeight="1" spans="2:21">
      <c r="B484" s="60"/>
      <c r="C484" s="61"/>
      <c r="D484" s="62"/>
      <c r="E484" s="155"/>
      <c r="F484" s="155"/>
      <c r="G484" s="155"/>
      <c r="H484" s="155"/>
      <c r="I484" s="155"/>
      <c r="J484" s="155"/>
      <c r="K484" s="65"/>
      <c r="M484" s="164"/>
      <c r="N484" s="165"/>
      <c r="O484" s="65"/>
      <c r="U484" s="65"/>
    </row>
    <row r="485" s="59" customFormat="1" ht="29" hidden="1" customHeight="1" spans="2:21">
      <c r="B485" s="60"/>
      <c r="C485" s="61"/>
      <c r="D485" s="62"/>
      <c r="E485" s="155"/>
      <c r="F485" s="155"/>
      <c r="G485" s="155"/>
      <c r="H485" s="155"/>
      <c r="I485" s="155"/>
      <c r="J485" s="155"/>
      <c r="K485" s="65"/>
      <c r="M485" s="164"/>
      <c r="N485" s="165"/>
      <c r="O485" s="65"/>
      <c r="U485" s="65"/>
    </row>
    <row r="486" s="59" customFormat="1" ht="29" hidden="1" customHeight="1" spans="2:21">
      <c r="B486" s="60"/>
      <c r="C486" s="61"/>
      <c r="D486" s="62"/>
      <c r="E486" s="155"/>
      <c r="F486" s="155"/>
      <c r="G486" s="155"/>
      <c r="H486" s="155"/>
      <c r="I486" s="155"/>
      <c r="J486" s="155"/>
      <c r="K486" s="65"/>
      <c r="M486" s="164"/>
      <c r="N486" s="165"/>
      <c r="O486" s="65"/>
      <c r="U486" s="65"/>
    </row>
    <row r="487" s="59" customFormat="1" ht="29" hidden="1" customHeight="1" spans="2:21">
      <c r="B487" s="60"/>
      <c r="C487" s="61"/>
      <c r="D487" s="62"/>
      <c r="E487" s="155"/>
      <c r="F487" s="155"/>
      <c r="G487" s="155"/>
      <c r="H487" s="155"/>
      <c r="I487" s="155"/>
      <c r="J487" s="155"/>
      <c r="K487" s="65"/>
      <c r="M487" s="164"/>
      <c r="N487" s="165"/>
      <c r="O487" s="65"/>
      <c r="U487" s="65"/>
    </row>
    <row r="488" s="59" customFormat="1" ht="29" hidden="1" customHeight="1" spans="2:21">
      <c r="B488" s="60"/>
      <c r="C488" s="61"/>
      <c r="D488" s="62"/>
      <c r="E488" s="155"/>
      <c r="F488" s="155"/>
      <c r="G488" s="155"/>
      <c r="H488" s="155"/>
      <c r="I488" s="155"/>
      <c r="J488" s="155"/>
      <c r="K488" s="65"/>
      <c r="M488" s="164"/>
      <c r="N488" s="165"/>
      <c r="O488" s="65"/>
      <c r="U488" s="65"/>
    </row>
    <row r="489" s="59" customFormat="1" ht="29" hidden="1" customHeight="1" spans="2:21">
      <c r="B489" s="60"/>
      <c r="C489" s="61"/>
      <c r="D489" s="62"/>
      <c r="E489" s="155"/>
      <c r="F489" s="155"/>
      <c r="G489" s="155"/>
      <c r="H489" s="155"/>
      <c r="I489" s="155"/>
      <c r="J489" s="155"/>
      <c r="K489" s="65"/>
      <c r="M489" s="164"/>
      <c r="N489" s="165"/>
      <c r="O489" s="65"/>
      <c r="U489" s="65"/>
    </row>
    <row r="490" s="59" customFormat="1" ht="29" hidden="1" customHeight="1" spans="2:21">
      <c r="B490" s="60"/>
      <c r="C490" s="61"/>
      <c r="D490" s="62"/>
      <c r="E490" s="155"/>
      <c r="F490" s="155"/>
      <c r="G490" s="155"/>
      <c r="H490" s="155"/>
      <c r="I490" s="155"/>
      <c r="J490" s="155"/>
      <c r="K490" s="65"/>
      <c r="M490" s="164"/>
      <c r="N490" s="165"/>
      <c r="O490" s="65"/>
      <c r="U490" s="65"/>
    </row>
    <row r="491" s="59" customFormat="1" ht="29" hidden="1" customHeight="1" spans="2:21">
      <c r="B491" s="60"/>
      <c r="C491" s="61"/>
      <c r="D491" s="62"/>
      <c r="E491" s="155"/>
      <c r="F491" s="155"/>
      <c r="G491" s="155"/>
      <c r="H491" s="155"/>
      <c r="I491" s="155"/>
      <c r="J491" s="155"/>
      <c r="K491" s="65"/>
      <c r="M491" s="164"/>
      <c r="N491" s="165"/>
      <c r="O491" s="65"/>
      <c r="U491" s="65"/>
    </row>
    <row r="492" s="59" customFormat="1" ht="29" hidden="1" customHeight="1" spans="2:21">
      <c r="B492" s="60"/>
      <c r="C492" s="61"/>
      <c r="D492" s="62"/>
      <c r="E492" s="155"/>
      <c r="F492" s="155"/>
      <c r="G492" s="155"/>
      <c r="H492" s="155"/>
      <c r="I492" s="155"/>
      <c r="J492" s="155"/>
      <c r="K492" s="65"/>
      <c r="M492" s="164"/>
      <c r="N492" s="165"/>
      <c r="O492" s="65"/>
      <c r="U492" s="65"/>
    </row>
    <row r="493" s="59" customFormat="1" ht="29" hidden="1" customHeight="1" spans="2:21">
      <c r="B493" s="60"/>
      <c r="C493" s="61"/>
      <c r="D493" s="62"/>
      <c r="E493" s="155"/>
      <c r="F493" s="155"/>
      <c r="G493" s="155"/>
      <c r="H493" s="155"/>
      <c r="I493" s="155"/>
      <c r="J493" s="155"/>
      <c r="K493" s="65"/>
      <c r="M493" s="164"/>
      <c r="N493" s="165"/>
      <c r="O493" s="65"/>
      <c r="U493" s="65"/>
    </row>
    <row r="494" s="59" customFormat="1" ht="29" hidden="1" customHeight="1" spans="2:21">
      <c r="B494" s="60"/>
      <c r="C494" s="61"/>
      <c r="D494" s="62"/>
      <c r="E494" s="155"/>
      <c r="F494" s="155"/>
      <c r="G494" s="155"/>
      <c r="H494" s="155"/>
      <c r="I494" s="155"/>
      <c r="J494" s="155"/>
      <c r="K494" s="65"/>
      <c r="M494" s="164"/>
      <c r="N494" s="165"/>
      <c r="O494" s="65"/>
      <c r="U494" s="65"/>
    </row>
    <row r="495" s="59" customFormat="1" ht="29" hidden="1" customHeight="1" spans="2:21">
      <c r="B495" s="60"/>
      <c r="C495" s="61"/>
      <c r="D495" s="62"/>
      <c r="E495" s="155"/>
      <c r="F495" s="155"/>
      <c r="G495" s="155"/>
      <c r="H495" s="155"/>
      <c r="I495" s="155"/>
      <c r="J495" s="155"/>
      <c r="K495" s="65"/>
      <c r="M495" s="164"/>
      <c r="N495" s="165"/>
      <c r="O495" s="65"/>
      <c r="U495" s="65"/>
    </row>
    <row r="496" s="59" customFormat="1" ht="29" hidden="1" customHeight="1" spans="2:21">
      <c r="B496" s="60"/>
      <c r="C496" s="61"/>
      <c r="D496" s="62"/>
      <c r="E496" s="155"/>
      <c r="F496" s="155"/>
      <c r="G496" s="155"/>
      <c r="H496" s="155"/>
      <c r="I496" s="155"/>
      <c r="J496" s="155"/>
      <c r="K496" s="65"/>
      <c r="M496" s="164"/>
      <c r="N496" s="165"/>
      <c r="O496" s="65"/>
      <c r="U496" s="65"/>
    </row>
    <row r="497" s="59" customFormat="1" ht="29" hidden="1" customHeight="1" spans="2:21">
      <c r="B497" s="60"/>
      <c r="C497" s="61"/>
      <c r="D497" s="62"/>
      <c r="E497" s="155"/>
      <c r="F497" s="155"/>
      <c r="G497" s="155"/>
      <c r="H497" s="155"/>
      <c r="I497" s="155"/>
      <c r="J497" s="155"/>
      <c r="K497" s="65"/>
      <c r="M497" s="164"/>
      <c r="N497" s="165"/>
      <c r="O497" s="65"/>
      <c r="U497" s="65"/>
    </row>
    <row r="498" s="59" customFormat="1" ht="29" hidden="1" customHeight="1" spans="2:21">
      <c r="B498" s="60"/>
      <c r="C498" s="61"/>
      <c r="D498" s="62"/>
      <c r="E498" s="155"/>
      <c r="F498" s="155"/>
      <c r="G498" s="155"/>
      <c r="H498" s="155"/>
      <c r="I498" s="155"/>
      <c r="J498" s="155"/>
      <c r="K498" s="65"/>
      <c r="M498" s="164"/>
      <c r="N498" s="165"/>
      <c r="O498" s="65"/>
      <c r="U498" s="65"/>
    </row>
  </sheetData>
  <autoFilter ref="A4:N498">
    <filterColumn colId="6">
      <colorFilter cellColor="0" dxfId="0"/>
    </filterColumn>
    <filterColumn colId="13">
      <customFilters>
        <customFilter operator="equal" val=""/>
        <customFilter operator="equal" val="无"/>
      </customFilters>
    </filterColumn>
    <sortState ref="A4:N498">
      <sortCondition ref="B4:B498"/>
    </sortState>
    <extLst/>
  </autoFilter>
  <mergeCells count="13">
    <mergeCell ref="A1:U1"/>
    <mergeCell ref="A2:U2"/>
    <mergeCell ref="C3:N3"/>
    <mergeCell ref="O3:Q3"/>
    <mergeCell ref="R3:S3"/>
    <mergeCell ref="C458:E458"/>
    <mergeCell ref="C461:E461"/>
    <mergeCell ref="A3:A4"/>
    <mergeCell ref="B3:B4"/>
    <mergeCell ref="B440:B441"/>
    <mergeCell ref="T3:T4"/>
    <mergeCell ref="U3:U4"/>
    <mergeCell ref="C459:E460"/>
  </mergeCells>
  <pageMargins left="0.314583333333333" right="0.0784722222222222" top="0.984027777777778" bottom="0.472222222222222" header="0.298611111111111" footer="0.298611111111111"/>
  <pageSetup paperSize="9" scale="81" fitToHeight="0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62"/>
  <sheetViews>
    <sheetView topLeftCell="A51" workbookViewId="0">
      <selection activeCell="K279" sqref="K279"/>
    </sheetView>
  </sheetViews>
  <sheetFormatPr defaultColWidth="9" defaultRowHeight="13.5"/>
  <cols>
    <col min="2" max="2" width="24.75" customWidth="1"/>
    <col min="3" max="3" width="9" customWidth="1"/>
    <col min="4" max="4" width="14.125" hidden="1" customWidth="1"/>
    <col min="5" max="5" width="12.875" hidden="1" customWidth="1"/>
    <col min="6" max="6" width="11.625"/>
    <col min="7" max="7" width="12.875" style="36" customWidth="1"/>
    <col min="8" max="8" width="13" customWidth="1"/>
    <col min="9" max="9" width="10.75" customWidth="1"/>
    <col min="10" max="12" width="11.625"/>
    <col min="13" max="13" width="11.5" customWidth="1"/>
  </cols>
  <sheetData>
    <row r="1" ht="25" customHeight="1" spans="1:8">
      <c r="A1" s="37" t="s">
        <v>858</v>
      </c>
      <c r="B1" s="37"/>
      <c r="C1" s="37"/>
      <c r="D1" s="37"/>
      <c r="E1" s="37"/>
      <c r="F1" s="37"/>
      <c r="G1" s="37"/>
      <c r="H1" s="37"/>
    </row>
    <row r="2" s="24" customFormat="1" ht="25" customHeight="1" spans="1:58">
      <c r="A2" s="38" t="s">
        <v>2</v>
      </c>
      <c r="B2" s="39" t="s">
        <v>3</v>
      </c>
      <c r="C2" s="40" t="s">
        <v>5</v>
      </c>
      <c r="D2" s="38" t="s">
        <v>516</v>
      </c>
      <c r="E2" s="41" t="s">
        <v>6</v>
      </c>
      <c r="F2" s="41" t="s">
        <v>7</v>
      </c>
      <c r="G2" s="40" t="s">
        <v>11</v>
      </c>
      <c r="H2" s="24" t="s">
        <v>515</v>
      </c>
      <c r="I2" s="55"/>
      <c r="J2" s="55" t="s">
        <v>859</v>
      </c>
      <c r="K2" s="55" t="s">
        <v>860</v>
      </c>
      <c r="L2" s="55" t="s">
        <v>8</v>
      </c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8"/>
    </row>
    <row r="3" s="24" customFormat="1" ht="24" customHeight="1" spans="1:66">
      <c r="A3" s="24">
        <v>1</v>
      </c>
      <c r="B3" s="42" t="s">
        <v>265</v>
      </c>
      <c r="C3" s="24" t="s">
        <v>266</v>
      </c>
      <c r="D3" s="24">
        <v>13829375868</v>
      </c>
      <c r="E3" s="22">
        <v>2451</v>
      </c>
      <c r="F3" s="43">
        <f>2451+600</f>
        <v>3051</v>
      </c>
      <c r="G3" s="44" t="s">
        <v>568</v>
      </c>
      <c r="I3" s="55"/>
      <c r="J3" s="55">
        <v>188</v>
      </c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8"/>
    </row>
    <row r="4" s="24" customFormat="1" ht="24" customHeight="1" spans="1:66">
      <c r="A4" s="24">
        <v>2</v>
      </c>
      <c r="B4" s="42" t="s">
        <v>861</v>
      </c>
      <c r="C4" s="24" t="s">
        <v>862</v>
      </c>
      <c r="D4" s="24">
        <v>18316870288</v>
      </c>
      <c r="E4" s="22">
        <f>F4</f>
        <v>3863.66</v>
      </c>
      <c r="F4" s="43">
        <f>2663.66+600+600</f>
        <v>3863.66</v>
      </c>
      <c r="G4" s="44" t="s">
        <v>588</v>
      </c>
      <c r="I4" s="55"/>
      <c r="J4" s="55">
        <v>900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8"/>
    </row>
    <row r="5" s="24" customFormat="1" ht="24" customHeight="1" spans="1:66">
      <c r="A5" s="24">
        <v>3</v>
      </c>
      <c r="B5" s="42" t="s">
        <v>863</v>
      </c>
      <c r="E5" s="22"/>
      <c r="F5" s="43">
        <f>18227+600</f>
        <v>18827</v>
      </c>
      <c r="G5" s="44" t="s">
        <v>568</v>
      </c>
      <c r="I5" s="55"/>
      <c r="J5" s="55">
        <v>1125</v>
      </c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8"/>
    </row>
    <row r="6" s="24" customFormat="1" ht="24" customHeight="1" spans="1:66">
      <c r="A6" s="24">
        <v>4</v>
      </c>
      <c r="B6" s="42" t="s">
        <v>864</v>
      </c>
      <c r="C6" s="21"/>
      <c r="D6" s="21"/>
      <c r="E6" s="22"/>
      <c r="F6" s="22">
        <v>188</v>
      </c>
      <c r="G6" s="44" t="s">
        <v>865</v>
      </c>
      <c r="I6" s="55"/>
      <c r="J6" s="55">
        <v>930</v>
      </c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8"/>
    </row>
    <row r="7" s="24" customFormat="1" ht="24" customHeight="1" spans="1:66">
      <c r="A7" s="24">
        <v>5</v>
      </c>
      <c r="B7" s="42" t="s">
        <v>866</v>
      </c>
      <c r="C7" s="21"/>
      <c r="D7" s="21"/>
      <c r="E7" s="22"/>
      <c r="F7" s="22">
        <v>900</v>
      </c>
      <c r="G7" s="44" t="s">
        <v>865</v>
      </c>
      <c r="I7" s="55"/>
      <c r="J7" s="55">
        <v>3690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8"/>
    </row>
    <row r="8" s="24" customFormat="1" ht="24" customHeight="1" spans="1:66">
      <c r="A8" s="24">
        <v>6</v>
      </c>
      <c r="B8" s="42" t="s">
        <v>867</v>
      </c>
      <c r="C8" s="21"/>
      <c r="D8" s="21"/>
      <c r="E8" s="22"/>
      <c r="F8" s="43">
        <f>8833+600</f>
        <v>9433</v>
      </c>
      <c r="G8" s="45" t="s">
        <v>868</v>
      </c>
      <c r="I8" s="55"/>
      <c r="J8" s="55">
        <v>2410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8"/>
    </row>
    <row r="9" s="24" customFormat="1" ht="24" customHeight="1" spans="1:66">
      <c r="A9" s="24">
        <v>7</v>
      </c>
      <c r="B9" s="42" t="s">
        <v>869</v>
      </c>
      <c r="C9" s="21"/>
      <c r="D9" s="21"/>
      <c r="E9" s="22"/>
      <c r="F9" s="41">
        <v>6371.5</v>
      </c>
      <c r="G9" s="46" t="s">
        <v>870</v>
      </c>
      <c r="I9" s="55"/>
      <c r="J9" s="55">
        <v>1960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8"/>
    </row>
    <row r="10" s="24" customFormat="1" ht="24" customHeight="1" spans="1:66">
      <c r="A10" s="24">
        <v>8</v>
      </c>
      <c r="B10" s="42" t="s">
        <v>871</v>
      </c>
      <c r="C10" s="21"/>
      <c r="D10" s="21"/>
      <c r="E10" s="22"/>
      <c r="F10" s="41">
        <v>9234.3</v>
      </c>
      <c r="G10" s="46" t="s">
        <v>872</v>
      </c>
      <c r="I10" s="55"/>
      <c r="J10" s="55">
        <v>825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8"/>
    </row>
    <row r="11" s="24" customFormat="1" ht="24" customHeight="1" spans="1:66">
      <c r="A11" s="24">
        <v>9</v>
      </c>
      <c r="B11" s="42" t="s">
        <v>873</v>
      </c>
      <c r="C11" s="21" t="s">
        <v>874</v>
      </c>
      <c r="D11" s="21"/>
      <c r="E11" s="22"/>
      <c r="F11" s="41">
        <v>850</v>
      </c>
      <c r="G11" s="46" t="s">
        <v>872</v>
      </c>
      <c r="I11" s="55"/>
      <c r="J11" s="55">
        <v>2663.66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8"/>
    </row>
    <row r="12" s="24" customFormat="1" ht="24" customHeight="1" spans="1:66">
      <c r="A12" s="24">
        <v>10</v>
      </c>
      <c r="B12" s="42" t="s">
        <v>875</v>
      </c>
      <c r="C12" s="21" t="s">
        <v>876</v>
      </c>
      <c r="D12" s="21"/>
      <c r="E12" s="22"/>
      <c r="F12" s="41">
        <v>1156</v>
      </c>
      <c r="G12" s="46" t="s">
        <v>870</v>
      </c>
      <c r="I12" s="55"/>
      <c r="J12" s="55">
        <v>960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8"/>
    </row>
    <row r="13" s="24" customFormat="1" ht="24" customHeight="1" spans="1:66">
      <c r="A13" s="24">
        <v>11</v>
      </c>
      <c r="B13" s="42" t="s">
        <v>877</v>
      </c>
      <c r="C13" s="21" t="s">
        <v>878</v>
      </c>
      <c r="D13" s="21"/>
      <c r="E13" s="22"/>
      <c r="F13" s="41">
        <v>2240</v>
      </c>
      <c r="G13" s="44" t="s">
        <v>568</v>
      </c>
      <c r="I13" s="55"/>
      <c r="J13" s="55">
        <v>7002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8"/>
    </row>
    <row r="14" s="24" customFormat="1" ht="24" customHeight="1" spans="1:66">
      <c r="A14" s="24">
        <v>12</v>
      </c>
      <c r="B14" s="42" t="s">
        <v>879</v>
      </c>
      <c r="C14" s="21" t="s">
        <v>880</v>
      </c>
      <c r="D14" s="21"/>
      <c r="E14" s="22"/>
      <c r="F14" s="22">
        <v>1125</v>
      </c>
      <c r="G14" s="44" t="s">
        <v>881</v>
      </c>
      <c r="I14" s="55"/>
      <c r="J14" s="55">
        <v>275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8"/>
    </row>
    <row r="15" s="24" customFormat="1" ht="24" customHeight="1" spans="1:66">
      <c r="A15" s="24">
        <v>13</v>
      </c>
      <c r="B15" s="42" t="s">
        <v>882</v>
      </c>
      <c r="C15" s="21" t="s">
        <v>883</v>
      </c>
      <c r="D15" s="21"/>
      <c r="E15" s="22"/>
      <c r="F15" s="22">
        <v>930</v>
      </c>
      <c r="G15" s="44" t="s">
        <v>751</v>
      </c>
      <c r="I15" s="55"/>
      <c r="J15" s="55">
        <v>3948.2</v>
      </c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8"/>
    </row>
    <row r="16" s="24" customFormat="1" ht="24" customHeight="1" spans="1:66">
      <c r="A16" s="24">
        <v>14</v>
      </c>
      <c r="B16" s="42" t="s">
        <v>884</v>
      </c>
      <c r="C16" s="21" t="s">
        <v>885</v>
      </c>
      <c r="D16" s="21"/>
      <c r="E16" s="22"/>
      <c r="F16" s="22">
        <v>7002</v>
      </c>
      <c r="G16" s="44">
        <v>2024.624</v>
      </c>
      <c r="I16" s="55"/>
      <c r="J16" s="55">
        <v>1346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8"/>
    </row>
    <row r="17" s="24" customFormat="1" ht="24" customHeight="1" spans="1:66">
      <c r="A17" s="24">
        <v>15</v>
      </c>
      <c r="B17" s="42" t="s">
        <v>849</v>
      </c>
      <c r="C17" s="21" t="s">
        <v>886</v>
      </c>
      <c r="D17" s="21"/>
      <c r="E17" s="22"/>
      <c r="F17" s="22">
        <v>3690</v>
      </c>
      <c r="G17" s="44" t="s">
        <v>753</v>
      </c>
      <c r="I17" s="55"/>
      <c r="J17" s="55">
        <v>530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8"/>
    </row>
    <row r="18" s="24" customFormat="1" ht="24" customHeight="1" spans="1:66">
      <c r="A18" s="24">
        <v>16</v>
      </c>
      <c r="B18" s="42" t="s">
        <v>887</v>
      </c>
      <c r="C18" s="21"/>
      <c r="D18" s="21"/>
      <c r="E18" s="22"/>
      <c r="F18" s="22">
        <v>2410</v>
      </c>
      <c r="G18" s="44" t="s">
        <v>753</v>
      </c>
      <c r="I18" s="55"/>
      <c r="J18" s="55">
        <v>4089.5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8"/>
    </row>
    <row r="19" s="24" customFormat="1" ht="24" customHeight="1" spans="1:66">
      <c r="A19" s="24">
        <v>17</v>
      </c>
      <c r="B19" s="42" t="s">
        <v>888</v>
      </c>
      <c r="C19" s="21" t="s">
        <v>889</v>
      </c>
      <c r="D19" s="21"/>
      <c r="E19" s="22"/>
      <c r="F19" s="22">
        <v>1960</v>
      </c>
      <c r="G19" s="44" t="s">
        <v>753</v>
      </c>
      <c r="I19" s="55"/>
      <c r="J19" s="55">
        <v>2794.2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8"/>
    </row>
    <row r="20" s="24" customFormat="1" ht="24" customHeight="1" spans="1:66">
      <c r="A20" s="24">
        <v>18</v>
      </c>
      <c r="B20" s="42" t="s">
        <v>890</v>
      </c>
      <c r="C20" s="21" t="s">
        <v>891</v>
      </c>
      <c r="D20" s="21"/>
      <c r="E20" s="22"/>
      <c r="F20" s="22">
        <v>825</v>
      </c>
      <c r="G20" s="44" t="s">
        <v>564</v>
      </c>
      <c r="I20" s="55"/>
      <c r="J20" s="55">
        <v>922.6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8"/>
    </row>
    <row r="21" s="24" customFormat="1" ht="24" customHeight="1" spans="1:66">
      <c r="A21" s="24">
        <v>19</v>
      </c>
      <c r="B21" s="42" t="s">
        <v>892</v>
      </c>
      <c r="C21" s="21" t="s">
        <v>893</v>
      </c>
      <c r="D21" s="21"/>
      <c r="E21" s="22"/>
      <c r="F21" s="22">
        <v>960</v>
      </c>
      <c r="G21" s="44" t="s">
        <v>588</v>
      </c>
      <c r="I21" s="55"/>
      <c r="J21" s="55">
        <v>520</v>
      </c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8"/>
    </row>
    <row r="22" s="24" customFormat="1" ht="24" customHeight="1" spans="1:66">
      <c r="A22" s="24">
        <v>20</v>
      </c>
      <c r="B22" s="42" t="s">
        <v>894</v>
      </c>
      <c r="C22" s="21" t="s">
        <v>895</v>
      </c>
      <c r="D22" s="21"/>
      <c r="E22" s="22"/>
      <c r="F22" s="22">
        <v>275</v>
      </c>
      <c r="G22" s="44" t="s">
        <v>588</v>
      </c>
      <c r="I22" s="55"/>
      <c r="J22" s="55">
        <v>2451</v>
      </c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8"/>
    </row>
    <row r="23" s="24" customFormat="1" ht="24" customHeight="1" spans="1:66">
      <c r="A23" s="24">
        <v>21</v>
      </c>
      <c r="B23" s="42" t="s">
        <v>896</v>
      </c>
      <c r="C23" s="21" t="s">
        <v>897</v>
      </c>
      <c r="D23" s="21"/>
      <c r="E23" s="22"/>
      <c r="F23" s="22">
        <v>1346</v>
      </c>
      <c r="G23" s="44" t="s">
        <v>568</v>
      </c>
      <c r="I23" s="55"/>
      <c r="J23" s="55">
        <v>18227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8"/>
    </row>
    <row r="24" s="35" customFormat="1" ht="24" customHeight="1" spans="1:66">
      <c r="A24" s="24">
        <v>22</v>
      </c>
      <c r="B24" s="42" t="s">
        <v>898</v>
      </c>
      <c r="C24" s="21" t="s">
        <v>899</v>
      </c>
      <c r="D24" s="21"/>
      <c r="E24" s="22"/>
      <c r="F24" s="22">
        <v>4089.5</v>
      </c>
      <c r="G24" s="44" t="s">
        <v>568</v>
      </c>
      <c r="H24" s="24"/>
      <c r="I24" s="55"/>
      <c r="J24" s="55">
        <v>1490</v>
      </c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8"/>
    </row>
    <row r="25" s="35" customFormat="1" ht="24" customHeight="1" spans="1:66">
      <c r="A25" s="24">
        <v>23</v>
      </c>
      <c r="B25" s="42" t="s">
        <v>900</v>
      </c>
      <c r="C25" s="21" t="s">
        <v>901</v>
      </c>
      <c r="D25" s="21"/>
      <c r="E25" s="22"/>
      <c r="F25" s="22">
        <v>530</v>
      </c>
      <c r="G25" s="44" t="s">
        <v>568</v>
      </c>
      <c r="H25" s="24"/>
      <c r="I25" s="55"/>
      <c r="J25" s="55">
        <v>2352.5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8"/>
    </row>
    <row r="26" s="35" customFormat="1" ht="24" customHeight="1" spans="1:66">
      <c r="A26" s="24">
        <v>24</v>
      </c>
      <c r="B26" s="13" t="s">
        <v>902</v>
      </c>
      <c r="C26" s="21" t="s">
        <v>903</v>
      </c>
      <c r="D26" s="21"/>
      <c r="E26" s="22"/>
      <c r="F26" s="22">
        <v>2794.2</v>
      </c>
      <c r="G26" s="44" t="s">
        <v>568</v>
      </c>
      <c r="H26" s="24"/>
      <c r="I26" s="55"/>
      <c r="J26" s="55">
        <v>650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8"/>
    </row>
    <row r="27" s="35" customFormat="1" ht="24" customHeight="1" spans="1:66">
      <c r="A27" s="24">
        <v>25</v>
      </c>
      <c r="B27" s="13" t="s">
        <v>904</v>
      </c>
      <c r="C27" s="21" t="s">
        <v>903</v>
      </c>
      <c r="D27" s="21"/>
      <c r="E27" s="22"/>
      <c r="F27" s="22">
        <v>520</v>
      </c>
      <c r="G27" s="44" t="s">
        <v>568</v>
      </c>
      <c r="H27" s="24"/>
      <c r="I27" s="55"/>
      <c r="J27" s="55">
        <v>1984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8"/>
    </row>
    <row r="28" s="35" customFormat="1" ht="24" customHeight="1" spans="1:66">
      <c r="A28" s="24">
        <v>26</v>
      </c>
      <c r="B28" s="13" t="s">
        <v>905</v>
      </c>
      <c r="C28" s="21" t="s">
        <v>906</v>
      </c>
      <c r="D28" s="21"/>
      <c r="E28" s="22"/>
      <c r="F28" s="22">
        <v>2352.5</v>
      </c>
      <c r="G28" s="44" t="s">
        <v>568</v>
      </c>
      <c r="H28" s="24"/>
      <c r="I28" s="55"/>
      <c r="J28" s="55">
        <v>1110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8"/>
    </row>
    <row r="29" s="35" customFormat="1" ht="24" customHeight="1" spans="1:66">
      <c r="A29" s="24">
        <v>27</v>
      </c>
      <c r="B29" s="42" t="s">
        <v>907</v>
      </c>
      <c r="C29" s="21" t="s">
        <v>908</v>
      </c>
      <c r="D29" s="21"/>
      <c r="E29" s="22"/>
      <c r="F29" s="22">
        <v>922.6</v>
      </c>
      <c r="G29" s="44" t="s">
        <v>568</v>
      </c>
      <c r="H29" s="24"/>
      <c r="I29" s="55"/>
      <c r="J29" s="55">
        <v>340.5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8"/>
    </row>
    <row r="30" s="35" customFormat="1" ht="24" customHeight="1" spans="1:66">
      <c r="A30" s="24">
        <v>28</v>
      </c>
      <c r="B30" s="42" t="s">
        <v>909</v>
      </c>
      <c r="C30" s="21" t="s">
        <v>910</v>
      </c>
      <c r="D30" s="21"/>
      <c r="E30" s="22"/>
      <c r="F30" s="22">
        <v>1490</v>
      </c>
      <c r="G30" s="44" t="s">
        <v>568</v>
      </c>
      <c r="H30" s="24"/>
      <c r="I30" s="55"/>
      <c r="J30" s="55">
        <v>950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8"/>
    </row>
    <row r="31" s="35" customFormat="1" ht="24" customHeight="1" spans="1:66">
      <c r="A31" s="24">
        <v>29</v>
      </c>
      <c r="B31" s="42" t="s">
        <v>911</v>
      </c>
      <c r="C31" s="21" t="s">
        <v>912</v>
      </c>
      <c r="D31" s="21"/>
      <c r="E31" s="22"/>
      <c r="F31" s="22">
        <v>650</v>
      </c>
      <c r="G31" s="44" t="s">
        <v>568</v>
      </c>
      <c r="H31" s="24"/>
      <c r="I31" s="55"/>
      <c r="J31" s="55">
        <v>663</v>
      </c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8"/>
    </row>
    <row r="32" s="35" customFormat="1" ht="24" customHeight="1" spans="1:66">
      <c r="A32" s="24">
        <v>30</v>
      </c>
      <c r="B32" s="42" t="s">
        <v>913</v>
      </c>
      <c r="C32" s="21" t="s">
        <v>914</v>
      </c>
      <c r="D32" s="21"/>
      <c r="E32" s="22"/>
      <c r="F32" s="22">
        <v>1110</v>
      </c>
      <c r="G32" s="44" t="s">
        <v>568</v>
      </c>
      <c r="H32" s="24"/>
      <c r="I32" s="55"/>
      <c r="J32" s="55">
        <v>2089.5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8"/>
    </row>
    <row r="33" s="35" customFormat="1" ht="24" customHeight="1" spans="1:66">
      <c r="A33" s="24">
        <v>31</v>
      </c>
      <c r="B33" s="42" t="s">
        <v>915</v>
      </c>
      <c r="C33" s="21" t="s">
        <v>916</v>
      </c>
      <c r="D33" s="21"/>
      <c r="E33" s="22"/>
      <c r="F33" s="22">
        <v>1984</v>
      </c>
      <c r="G33" s="44" t="s">
        <v>568</v>
      </c>
      <c r="H33" s="24"/>
      <c r="I33" s="55"/>
      <c r="J33" s="55">
        <v>476</v>
      </c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8"/>
    </row>
    <row r="34" s="24" customFormat="1" ht="24" customHeight="1" spans="1:66">
      <c r="A34" s="24">
        <v>32</v>
      </c>
      <c r="B34" s="42" t="s">
        <v>917</v>
      </c>
      <c r="C34" s="21" t="s">
        <v>918</v>
      </c>
      <c r="D34" s="21"/>
      <c r="E34" s="22"/>
      <c r="F34" s="22">
        <v>340.5</v>
      </c>
      <c r="G34" s="44" t="s">
        <v>568</v>
      </c>
      <c r="I34" s="55"/>
      <c r="J34" s="55">
        <v>9634.2</v>
      </c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8"/>
    </row>
    <row r="35" s="35" customFormat="1" ht="24" customHeight="1" spans="1:66">
      <c r="A35" s="24">
        <v>33</v>
      </c>
      <c r="B35" s="42" t="s">
        <v>919</v>
      </c>
      <c r="C35" s="21" t="s">
        <v>920</v>
      </c>
      <c r="D35" s="21"/>
      <c r="E35" s="22"/>
      <c r="F35" s="22">
        <v>950</v>
      </c>
      <c r="G35" s="44" t="s">
        <v>568</v>
      </c>
      <c r="H35" s="24"/>
      <c r="I35" s="55"/>
      <c r="J35" s="55">
        <v>1200</v>
      </c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8"/>
    </row>
    <row r="36" s="35" customFormat="1" ht="24" customHeight="1" spans="1:66">
      <c r="A36" s="24">
        <v>34</v>
      </c>
      <c r="B36" s="42" t="s">
        <v>921</v>
      </c>
      <c r="C36" s="21" t="s">
        <v>922</v>
      </c>
      <c r="D36" s="21"/>
      <c r="E36" s="22"/>
      <c r="F36" s="22">
        <v>663</v>
      </c>
      <c r="G36" s="44" t="s">
        <v>568</v>
      </c>
      <c r="H36" s="24"/>
      <c r="I36" s="55"/>
      <c r="J36" s="55">
        <v>682</v>
      </c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8"/>
    </row>
    <row r="37" s="35" customFormat="1" ht="24" customHeight="1" spans="1:66">
      <c r="A37" s="24">
        <v>35</v>
      </c>
      <c r="B37" s="42" t="s">
        <v>923</v>
      </c>
      <c r="C37" s="21" t="s">
        <v>924</v>
      </c>
      <c r="D37" s="21"/>
      <c r="E37" s="22"/>
      <c r="F37" s="22">
        <v>2089.5</v>
      </c>
      <c r="G37" s="44" t="s">
        <v>568</v>
      </c>
      <c r="H37" s="24"/>
      <c r="I37" s="55"/>
      <c r="J37" s="55">
        <v>1520</v>
      </c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8"/>
    </row>
    <row r="38" s="35" customFormat="1" ht="24" customHeight="1" spans="1:66">
      <c r="A38" s="24">
        <v>36</v>
      </c>
      <c r="B38" s="42" t="s">
        <v>925</v>
      </c>
      <c r="C38" s="21" t="s">
        <v>926</v>
      </c>
      <c r="D38" s="21"/>
      <c r="E38" s="22"/>
      <c r="F38" s="22">
        <v>476</v>
      </c>
      <c r="G38" s="44" t="s">
        <v>568</v>
      </c>
      <c r="H38" s="24"/>
      <c r="I38" s="55"/>
      <c r="J38" s="55">
        <v>860</v>
      </c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8"/>
    </row>
    <row r="39" s="35" customFormat="1" ht="24" customHeight="1" spans="1:66">
      <c r="A39" s="24">
        <v>37</v>
      </c>
      <c r="B39" s="42" t="s">
        <v>927</v>
      </c>
      <c r="C39" s="21" t="s">
        <v>928</v>
      </c>
      <c r="D39" s="21"/>
      <c r="E39" s="22"/>
      <c r="F39" s="22">
        <v>9634.2</v>
      </c>
      <c r="G39" s="44" t="s">
        <v>568</v>
      </c>
      <c r="H39" s="24"/>
      <c r="I39" s="55"/>
      <c r="J39" s="55">
        <v>910</v>
      </c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8"/>
    </row>
    <row r="40" s="35" customFormat="1" ht="24" customHeight="1" spans="1:66">
      <c r="A40" s="24">
        <v>38</v>
      </c>
      <c r="B40" s="42" t="s">
        <v>929</v>
      </c>
      <c r="C40" s="21" t="s">
        <v>930</v>
      </c>
      <c r="D40" s="21"/>
      <c r="E40" s="22"/>
      <c r="F40" s="22">
        <v>1200</v>
      </c>
      <c r="G40" s="44" t="s">
        <v>568</v>
      </c>
      <c r="H40" s="24"/>
      <c r="I40" s="55"/>
      <c r="J40" s="55">
        <v>350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8"/>
    </row>
    <row r="41" s="35" customFormat="1" ht="24" customHeight="1" spans="1:66">
      <c r="A41" s="24">
        <v>39</v>
      </c>
      <c r="B41" s="42" t="s">
        <v>931</v>
      </c>
      <c r="C41" s="21" t="s">
        <v>932</v>
      </c>
      <c r="D41" s="21"/>
      <c r="E41" s="22"/>
      <c r="F41" s="22">
        <v>682</v>
      </c>
      <c r="G41" s="44" t="s">
        <v>568</v>
      </c>
      <c r="H41" s="24"/>
      <c r="I41" s="55"/>
      <c r="J41" s="55">
        <v>930</v>
      </c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8"/>
    </row>
    <row r="42" s="35" customFormat="1" ht="24" customHeight="1" spans="1:66">
      <c r="A42" s="24">
        <v>40</v>
      </c>
      <c r="B42" s="42" t="s">
        <v>933</v>
      </c>
      <c r="C42" s="21" t="s">
        <v>934</v>
      </c>
      <c r="D42" s="21"/>
      <c r="E42" s="22"/>
      <c r="F42" s="43">
        <f>1520+600</f>
        <v>2120</v>
      </c>
      <c r="G42" s="44" t="s">
        <v>568</v>
      </c>
      <c r="H42" s="24"/>
      <c r="I42" s="55"/>
      <c r="J42" s="55">
        <v>335</v>
      </c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8"/>
    </row>
    <row r="43" s="35" customFormat="1" ht="24" customHeight="1" spans="1:66">
      <c r="A43" s="24">
        <v>41</v>
      </c>
      <c r="B43" s="42" t="s">
        <v>935</v>
      </c>
      <c r="C43" s="21" t="s">
        <v>936</v>
      </c>
      <c r="D43" s="21"/>
      <c r="E43" s="22"/>
      <c r="F43" s="22">
        <v>860</v>
      </c>
      <c r="G43" s="44" t="s">
        <v>568</v>
      </c>
      <c r="H43" s="24"/>
      <c r="I43" s="55"/>
      <c r="J43" s="55">
        <v>985.5</v>
      </c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8"/>
    </row>
    <row r="44" s="35" customFormat="1" ht="24" customHeight="1" spans="1:66">
      <c r="A44" s="24">
        <v>42</v>
      </c>
      <c r="B44" s="42" t="s">
        <v>937</v>
      </c>
      <c r="C44" s="21" t="s">
        <v>938</v>
      </c>
      <c r="D44" s="21"/>
      <c r="E44" s="22"/>
      <c r="F44" s="22">
        <v>910</v>
      </c>
      <c r="G44" s="44" t="s">
        <v>568</v>
      </c>
      <c r="H44" s="24"/>
      <c r="I44" s="55"/>
      <c r="J44" s="55">
        <v>615</v>
      </c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8"/>
    </row>
    <row r="45" s="35" customFormat="1" ht="24" customHeight="1" spans="1:66">
      <c r="A45" s="24">
        <v>43</v>
      </c>
      <c r="B45" s="42" t="s">
        <v>939</v>
      </c>
      <c r="C45" s="21" t="s">
        <v>940</v>
      </c>
      <c r="D45" s="21"/>
      <c r="E45" s="22"/>
      <c r="F45" s="22">
        <v>350</v>
      </c>
      <c r="G45" s="44" t="s">
        <v>568</v>
      </c>
      <c r="H45" s="24"/>
      <c r="I45" s="55"/>
      <c r="J45" s="55">
        <v>1567.6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8"/>
    </row>
    <row r="46" s="35" customFormat="1" ht="24" customHeight="1" spans="1:66">
      <c r="A46" s="24">
        <v>44</v>
      </c>
      <c r="B46" s="42" t="s">
        <v>941</v>
      </c>
      <c r="C46" s="21"/>
      <c r="D46" s="21"/>
      <c r="E46" s="22"/>
      <c r="F46" s="43">
        <f>335+305</f>
        <v>640</v>
      </c>
      <c r="G46" s="44" t="s">
        <v>942</v>
      </c>
      <c r="H46" s="24"/>
      <c r="I46" s="55"/>
      <c r="J46" s="55">
        <v>3591.7</v>
      </c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8"/>
    </row>
    <row r="47" s="35" customFormat="1" ht="24" customHeight="1" spans="1:66">
      <c r="A47" s="24">
        <v>45</v>
      </c>
      <c r="B47" s="42" t="s">
        <v>943</v>
      </c>
      <c r="C47" s="21" t="s">
        <v>944</v>
      </c>
      <c r="D47" s="21"/>
      <c r="E47" s="22"/>
      <c r="F47" s="22">
        <v>985.5</v>
      </c>
      <c r="G47" s="44" t="s">
        <v>558</v>
      </c>
      <c r="H47" s="24"/>
      <c r="I47" s="55"/>
      <c r="J47" s="55">
        <v>610</v>
      </c>
      <c r="K47" s="55" t="s">
        <v>860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8"/>
    </row>
    <row r="48" s="35" customFormat="1" ht="24" customHeight="1" spans="1:66">
      <c r="A48" s="24">
        <v>46</v>
      </c>
      <c r="B48" s="42" t="s">
        <v>945</v>
      </c>
      <c r="C48" s="21" t="s">
        <v>946</v>
      </c>
      <c r="D48" s="21"/>
      <c r="E48" s="22"/>
      <c r="F48" s="22">
        <v>615</v>
      </c>
      <c r="G48" s="44" t="s">
        <v>558</v>
      </c>
      <c r="H48" s="24"/>
      <c r="I48" s="55"/>
      <c r="J48" s="55">
        <v>2081</v>
      </c>
      <c r="K48" s="55">
        <v>570</v>
      </c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8"/>
    </row>
    <row r="49" s="35" customFormat="1" ht="24" customHeight="1" spans="1:66">
      <c r="A49" s="24">
        <v>47</v>
      </c>
      <c r="B49" s="42" t="s">
        <v>947</v>
      </c>
      <c r="C49" s="21" t="s">
        <v>948</v>
      </c>
      <c r="D49" s="21"/>
      <c r="E49" s="22"/>
      <c r="F49" s="22">
        <v>1567.6</v>
      </c>
      <c r="G49" s="44" t="s">
        <v>558</v>
      </c>
      <c r="H49" s="24"/>
      <c r="I49" s="55"/>
      <c r="J49" s="55">
        <v>595</v>
      </c>
      <c r="K49" s="55">
        <v>8833</v>
      </c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8"/>
    </row>
    <row r="50" s="24" customFormat="1" ht="24" customHeight="1" spans="1:66">
      <c r="A50" s="24">
        <v>48</v>
      </c>
      <c r="B50" s="42" t="s">
        <v>949</v>
      </c>
      <c r="C50" s="24" t="s">
        <v>950</v>
      </c>
      <c r="E50" s="22"/>
      <c r="F50" s="22">
        <v>3591.7</v>
      </c>
      <c r="G50" s="44" t="s">
        <v>558</v>
      </c>
      <c r="I50" s="55"/>
      <c r="J50" s="55">
        <v>2230.8</v>
      </c>
      <c r="K50" s="55">
        <v>1156</v>
      </c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8"/>
    </row>
    <row r="51" s="24" customFormat="1" ht="24" customHeight="1" spans="1:66">
      <c r="A51" s="24">
        <v>49</v>
      </c>
      <c r="B51" s="42" t="s">
        <v>951</v>
      </c>
      <c r="C51" s="24" t="s">
        <v>952</v>
      </c>
      <c r="E51" s="22"/>
      <c r="F51" s="22">
        <v>2081</v>
      </c>
      <c r="G51" s="44" t="s">
        <v>574</v>
      </c>
      <c r="I51" s="55"/>
      <c r="J51" s="55">
        <v>6147</v>
      </c>
      <c r="K51" s="55">
        <v>2240</v>
      </c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8"/>
    </row>
    <row r="52" s="24" customFormat="1" ht="24" customHeight="1" spans="1:66">
      <c r="A52" s="24">
        <v>50</v>
      </c>
      <c r="B52" s="42" t="s">
        <v>953</v>
      </c>
      <c r="C52" s="24" t="s">
        <v>954</v>
      </c>
      <c r="E52" s="22"/>
      <c r="F52" s="22">
        <v>595</v>
      </c>
      <c r="G52" s="44" t="s">
        <v>574</v>
      </c>
      <c r="I52" s="55"/>
      <c r="J52" s="55">
        <v>600</v>
      </c>
      <c r="K52" s="55">
        <v>6371.5</v>
      </c>
      <c r="L52" s="55"/>
      <c r="M52" s="55" t="s">
        <v>955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8"/>
    </row>
    <row r="53" s="24" customFormat="1" ht="24" customHeight="1" spans="1:66">
      <c r="A53" s="24">
        <v>51</v>
      </c>
      <c r="B53" s="47" t="s">
        <v>956</v>
      </c>
      <c r="C53" s="26" t="s">
        <v>957</v>
      </c>
      <c r="D53" s="26"/>
      <c r="E53" s="22"/>
      <c r="F53" s="22">
        <v>2230.8</v>
      </c>
      <c r="G53" s="44" t="s">
        <v>574</v>
      </c>
      <c r="I53" s="55"/>
      <c r="J53" s="55">
        <v>1951</v>
      </c>
      <c r="K53" s="55">
        <v>9234.3</v>
      </c>
      <c r="L53" s="55"/>
      <c r="M53" s="24">
        <v>932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8"/>
    </row>
    <row r="54" s="24" customFormat="1" ht="24" customHeight="1" spans="1:66">
      <c r="A54" s="24">
        <v>52</v>
      </c>
      <c r="B54" s="42" t="s">
        <v>958</v>
      </c>
      <c r="C54" s="24" t="s">
        <v>959</v>
      </c>
      <c r="E54" s="22"/>
      <c r="F54" s="22">
        <v>6147</v>
      </c>
      <c r="G54" s="44" t="s">
        <v>574</v>
      </c>
      <c r="I54" s="55"/>
      <c r="J54" s="55">
        <v>305</v>
      </c>
      <c r="K54" s="55">
        <v>850</v>
      </c>
      <c r="L54" s="55" t="s">
        <v>8</v>
      </c>
      <c r="M54" s="24">
        <v>2560</v>
      </c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8"/>
    </row>
    <row r="55" s="24" customFormat="1" ht="24" customHeight="1" spans="1:66">
      <c r="A55" s="24">
        <v>53</v>
      </c>
      <c r="B55" s="42" t="s">
        <v>960</v>
      </c>
      <c r="C55" s="26" t="s">
        <v>961</v>
      </c>
      <c r="D55" s="26"/>
      <c r="E55" s="22"/>
      <c r="F55" s="43">
        <f>1951+600</f>
        <v>2551</v>
      </c>
      <c r="G55" s="44" t="s">
        <v>577</v>
      </c>
      <c r="I55" s="55"/>
      <c r="J55" s="55">
        <f>SUM(J3:J54)</f>
        <v>107563.46</v>
      </c>
      <c r="K55" s="55">
        <f>SUM(K48:K54)</f>
        <v>29254.8</v>
      </c>
      <c r="L55" s="55">
        <v>3600</v>
      </c>
      <c r="M55" s="55">
        <f>M53+M54</f>
        <v>3492</v>
      </c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8"/>
    </row>
    <row r="56" s="24" customFormat="1" ht="24" customHeight="1" spans="1:66">
      <c r="A56" s="24">
        <v>54</v>
      </c>
      <c r="B56" s="42" t="s">
        <v>962</v>
      </c>
      <c r="C56" s="24" t="s">
        <v>963</v>
      </c>
      <c r="E56" s="22"/>
      <c r="F56" s="22">
        <v>570</v>
      </c>
      <c r="G56" s="46" t="s">
        <v>964</v>
      </c>
      <c r="I56" s="56" t="s">
        <v>965</v>
      </c>
      <c r="J56" s="57">
        <f>J55+K55+L55+M55</f>
        <v>143910.26</v>
      </c>
      <c r="K56" s="57"/>
      <c r="L56" s="57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8"/>
    </row>
    <row r="57" s="24" customFormat="1" ht="24" customHeight="1" spans="1:66">
      <c r="A57" s="24">
        <v>55</v>
      </c>
      <c r="B57" s="42" t="s">
        <v>966</v>
      </c>
      <c r="C57" s="24" t="s">
        <v>967</v>
      </c>
      <c r="E57" s="22"/>
      <c r="F57" s="22">
        <v>3948.2</v>
      </c>
      <c r="G57" s="44" t="s">
        <v>568</v>
      </c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8"/>
    </row>
    <row r="58" s="24" customFormat="1" ht="32" customHeight="1" spans="1:66">
      <c r="A58" s="24">
        <v>56</v>
      </c>
      <c r="B58" s="42" t="s">
        <v>968</v>
      </c>
      <c r="E58" s="22"/>
      <c r="F58" s="43">
        <f>610+932</f>
        <v>1542</v>
      </c>
      <c r="G58" s="46" t="s">
        <v>969</v>
      </c>
      <c r="H58" s="24" t="s">
        <v>970</v>
      </c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8"/>
    </row>
    <row r="59" s="24" customFormat="1" ht="24" customHeight="1" spans="1:66">
      <c r="A59" s="24">
        <v>57</v>
      </c>
      <c r="B59" s="42" t="s">
        <v>971</v>
      </c>
      <c r="C59" s="48"/>
      <c r="D59" s="48"/>
      <c r="E59" s="22"/>
      <c r="F59" s="22">
        <v>2560</v>
      </c>
      <c r="G59" s="46" t="s">
        <v>658</v>
      </c>
      <c r="H59" s="24" t="s">
        <v>972</v>
      </c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8"/>
    </row>
    <row r="60" s="24" customFormat="1" ht="24" customHeight="1" spans="1:66">
      <c r="A60" s="24">
        <v>58</v>
      </c>
      <c r="B60" s="42" t="s">
        <v>973</v>
      </c>
      <c r="C60" s="24" t="s">
        <v>974</v>
      </c>
      <c r="E60" s="22"/>
      <c r="F60" s="22">
        <v>930</v>
      </c>
      <c r="G60" s="44" t="s">
        <v>558</v>
      </c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8"/>
    </row>
    <row r="61" spans="1:8">
      <c r="A61" s="49"/>
      <c r="B61" s="49"/>
      <c r="C61" s="49"/>
      <c r="D61" s="49"/>
      <c r="E61" s="50" t="s">
        <v>975</v>
      </c>
      <c r="F61" s="50">
        <f>F62-932-2560</f>
        <v>140418.26</v>
      </c>
      <c r="G61" s="51" t="s">
        <v>976</v>
      </c>
      <c r="H61" s="50">
        <f>932+2560</f>
        <v>3492</v>
      </c>
    </row>
    <row r="62" ht="20" customHeight="1" spans="1:8">
      <c r="A62" s="49"/>
      <c r="B62" s="49"/>
      <c r="C62" s="52" t="s">
        <v>977</v>
      </c>
      <c r="D62" s="52"/>
      <c r="E62" s="52"/>
      <c r="F62" s="53">
        <f>SUM(F3:F60)</f>
        <v>143910.26</v>
      </c>
      <c r="G62" s="54"/>
      <c r="H62" s="49"/>
    </row>
  </sheetData>
  <autoFilter ref="A2:G62">
    <extLst/>
  </autoFilter>
  <mergeCells count="3">
    <mergeCell ref="A1:H1"/>
    <mergeCell ref="J56:L56"/>
    <mergeCell ref="C62:E6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5"/>
  <sheetViews>
    <sheetView topLeftCell="A18" workbookViewId="0">
      <selection activeCell="K279" sqref="K279"/>
    </sheetView>
  </sheetViews>
  <sheetFormatPr defaultColWidth="9" defaultRowHeight="13.5"/>
  <cols>
    <col min="1" max="1" width="6.125" style="4" customWidth="1"/>
    <col min="2" max="2" width="14.875" style="4" customWidth="1"/>
    <col min="3" max="3" width="12.625" style="4" hidden="1" customWidth="1"/>
    <col min="4" max="4" width="9.25" style="4" hidden="1" customWidth="1"/>
    <col min="5" max="5" width="14" style="4" customWidth="1"/>
    <col min="6" max="7" width="15" style="4" customWidth="1"/>
    <col min="8" max="8" width="13.5" style="4" customWidth="1"/>
    <col min="9" max="16384" width="9" style="4"/>
  </cols>
  <sheetData>
    <row r="1" s="1" customFormat="1" ht="32" customHeight="1" spans="1:65">
      <c r="A1" s="5" t="s">
        <v>978</v>
      </c>
      <c r="B1" s="6"/>
      <c r="C1" s="6"/>
      <c r="D1" s="6"/>
      <c r="E1" s="6"/>
      <c r="F1" s="6"/>
      <c r="G1" s="6"/>
      <c r="H1" s="6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</row>
    <row r="2" s="2" customFormat="1" ht="33" customHeight="1" spans="1:66">
      <c r="A2" s="7" t="s">
        <v>2</v>
      </c>
      <c r="B2" s="8" t="s">
        <v>3</v>
      </c>
      <c r="C2" s="9" t="s">
        <v>5</v>
      </c>
      <c r="D2" s="10" t="s">
        <v>516</v>
      </c>
      <c r="E2" s="10" t="s">
        <v>14</v>
      </c>
      <c r="F2" s="11" t="s">
        <v>6</v>
      </c>
      <c r="G2" s="11" t="s">
        <v>7</v>
      </c>
      <c r="H2" s="9" t="s">
        <v>11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4"/>
    </row>
    <row r="3" s="2" customFormat="1" ht="29" customHeight="1" spans="1:66">
      <c r="A3" s="12">
        <v>1</v>
      </c>
      <c r="B3" s="13" t="s">
        <v>289</v>
      </c>
      <c r="C3" s="14" t="s">
        <v>979</v>
      </c>
      <c r="D3" s="14">
        <v>5633271</v>
      </c>
      <c r="E3" s="2" t="s">
        <v>314</v>
      </c>
      <c r="F3" s="15">
        <v>4220</v>
      </c>
      <c r="G3" s="15">
        <v>4220</v>
      </c>
      <c r="H3" s="16" t="s">
        <v>751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4"/>
    </row>
    <row r="4" s="2" customFormat="1" ht="29" customHeight="1" spans="1:66">
      <c r="A4" s="17">
        <v>2</v>
      </c>
      <c r="B4" s="18" t="s">
        <v>980</v>
      </c>
      <c r="C4" s="14" t="s">
        <v>979</v>
      </c>
      <c r="D4" s="14"/>
      <c r="E4" s="2" t="s">
        <v>314</v>
      </c>
      <c r="F4" s="15">
        <v>100</v>
      </c>
      <c r="G4" s="15">
        <v>10100</v>
      </c>
      <c r="H4" s="16" t="s">
        <v>751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4"/>
    </row>
    <row r="5" s="2" customFormat="1" ht="29" customHeight="1" spans="1:66">
      <c r="A5" s="19"/>
      <c r="B5" s="20"/>
      <c r="C5" s="14"/>
      <c r="D5" s="14"/>
      <c r="E5" s="14" t="s">
        <v>213</v>
      </c>
      <c r="F5" s="15">
        <v>10000</v>
      </c>
      <c r="G5" s="15"/>
      <c r="H5" s="16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4"/>
    </row>
    <row r="6" s="2" customFormat="1" ht="29" customHeight="1" spans="1:66">
      <c r="A6" s="12"/>
      <c r="B6" s="13"/>
      <c r="C6" s="14"/>
      <c r="D6" s="14"/>
      <c r="E6" s="21" t="s">
        <v>981</v>
      </c>
      <c r="F6" s="22">
        <f>F3+F4+F5</f>
        <v>14320</v>
      </c>
      <c r="G6" s="15"/>
      <c r="H6" s="16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4"/>
    </row>
    <row r="7" s="2" customFormat="1" ht="29" customHeight="1" spans="1:66">
      <c r="A7" s="12">
        <v>1</v>
      </c>
      <c r="B7" s="13" t="s">
        <v>982</v>
      </c>
      <c r="E7" s="2" t="s">
        <v>314</v>
      </c>
      <c r="F7" s="15">
        <v>2000</v>
      </c>
      <c r="G7" s="11">
        <f>1000+1000</f>
        <v>2000</v>
      </c>
      <c r="H7" s="16" t="s">
        <v>983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4"/>
    </row>
    <row r="8" s="2" customFormat="1" ht="29" customHeight="1" spans="1:66">
      <c r="A8" s="12">
        <v>2</v>
      </c>
      <c r="B8" s="13" t="s">
        <v>984</v>
      </c>
      <c r="E8" s="2" t="s">
        <v>314</v>
      </c>
      <c r="F8" s="15">
        <v>1000</v>
      </c>
      <c r="G8" s="15">
        <v>1000</v>
      </c>
      <c r="H8" s="16" t="s">
        <v>577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4"/>
    </row>
    <row r="9" s="2" customFormat="1" ht="29" customHeight="1" spans="1:66">
      <c r="A9" s="12">
        <v>3</v>
      </c>
      <c r="B9" s="13" t="s">
        <v>431</v>
      </c>
      <c r="C9" s="23"/>
      <c r="D9" s="23"/>
      <c r="E9" s="2" t="s">
        <v>314</v>
      </c>
      <c r="F9" s="15">
        <v>1000</v>
      </c>
      <c r="G9" s="15">
        <v>1000</v>
      </c>
      <c r="H9" s="16" t="s">
        <v>643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="2" customFormat="1" ht="29" customHeight="1" spans="1:66">
      <c r="A10" s="12">
        <v>4</v>
      </c>
      <c r="B10" s="13" t="s">
        <v>470</v>
      </c>
      <c r="C10" s="23"/>
      <c r="D10" s="23"/>
      <c r="E10" s="2" t="s">
        <v>314</v>
      </c>
      <c r="F10" s="15">
        <v>2000</v>
      </c>
      <c r="G10" s="15">
        <v>2000</v>
      </c>
      <c r="H10" s="16" t="s">
        <v>643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4"/>
    </row>
    <row r="11" s="2" customFormat="1" ht="29" customHeight="1" spans="1:66">
      <c r="A11" s="12">
        <v>5</v>
      </c>
      <c r="B11" s="13" t="s">
        <v>466</v>
      </c>
      <c r="C11" s="23"/>
      <c r="D11" s="23"/>
      <c r="E11" s="2" t="s">
        <v>314</v>
      </c>
      <c r="F11" s="15">
        <v>1000</v>
      </c>
      <c r="G11" s="15">
        <v>1000</v>
      </c>
      <c r="H11" s="16" t="s">
        <v>675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="2" customFormat="1" ht="29" customHeight="1" spans="1:66">
      <c r="A12" s="12">
        <v>6</v>
      </c>
      <c r="B12" s="13" t="s">
        <v>985</v>
      </c>
      <c r="C12" s="23"/>
      <c r="D12" s="23"/>
      <c r="E12" s="2" t="s">
        <v>314</v>
      </c>
      <c r="F12" s="15">
        <v>1000</v>
      </c>
      <c r="G12" s="15">
        <v>1000</v>
      </c>
      <c r="H12" s="16" t="s">
        <v>697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4"/>
    </row>
    <row r="13" s="2" customFormat="1" ht="29" customHeight="1" spans="1:66">
      <c r="A13" s="12">
        <v>7</v>
      </c>
      <c r="B13" s="13" t="s">
        <v>986</v>
      </c>
      <c r="C13" s="23"/>
      <c r="D13" s="23"/>
      <c r="E13" s="2" t="s">
        <v>314</v>
      </c>
      <c r="F13" s="15">
        <v>1000</v>
      </c>
      <c r="G13" s="15">
        <v>1000</v>
      </c>
      <c r="H13" s="16" t="s">
        <v>662</v>
      </c>
      <c r="I13" s="33" t="s">
        <v>987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="2" customFormat="1" ht="29" customHeight="1" spans="1:66">
      <c r="A14" s="12">
        <v>8</v>
      </c>
      <c r="B14" s="13" t="s">
        <v>409</v>
      </c>
      <c r="C14" s="23"/>
      <c r="D14" s="23"/>
      <c r="E14" s="2" t="s">
        <v>314</v>
      </c>
      <c r="F14" s="15">
        <v>1000</v>
      </c>
      <c r="G14" s="15">
        <v>1000</v>
      </c>
      <c r="H14" s="16" t="s">
        <v>722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4"/>
    </row>
    <row r="15" s="2" customFormat="1" ht="29" customHeight="1" spans="1:66">
      <c r="A15" s="12">
        <v>9</v>
      </c>
      <c r="B15" s="13" t="s">
        <v>468</v>
      </c>
      <c r="C15" s="23"/>
      <c r="D15" s="23"/>
      <c r="E15" s="2" t="s">
        <v>314</v>
      </c>
      <c r="F15" s="15">
        <v>1000</v>
      </c>
      <c r="G15" s="15">
        <v>1000</v>
      </c>
      <c r="H15" s="16" t="s">
        <v>643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="2" customFormat="1" ht="29" customHeight="1" spans="1:66">
      <c r="A16" s="12">
        <v>10</v>
      </c>
      <c r="B16" s="13" t="s">
        <v>988</v>
      </c>
      <c r="C16" s="23"/>
      <c r="D16" s="23"/>
      <c r="E16" s="2" t="s">
        <v>314</v>
      </c>
      <c r="F16" s="15">
        <v>2000</v>
      </c>
      <c r="G16" s="15">
        <v>2000</v>
      </c>
      <c r="H16" s="16" t="s">
        <v>722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</row>
    <row r="17" s="2" customFormat="1" ht="29" customHeight="1" spans="1:66">
      <c r="A17" s="12"/>
      <c r="B17" s="13"/>
      <c r="C17" s="23"/>
      <c r="D17" s="23"/>
      <c r="E17" s="24" t="s">
        <v>981</v>
      </c>
      <c r="F17" s="22">
        <f>SUM(F7:F16)</f>
        <v>13000</v>
      </c>
      <c r="G17" s="15"/>
      <c r="H17" s="16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="2" customFormat="1" ht="29" customHeight="1" spans="1:66">
      <c r="A18" s="25">
        <v>13</v>
      </c>
      <c r="B18" s="13" t="s">
        <v>989</v>
      </c>
      <c r="C18" s="23" t="s">
        <v>990</v>
      </c>
      <c r="D18" s="23"/>
      <c r="E18" s="23" t="s">
        <v>991</v>
      </c>
      <c r="F18" s="15">
        <v>1000</v>
      </c>
      <c r="G18" s="15">
        <v>1000</v>
      </c>
      <c r="H18" s="16" t="s">
        <v>568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</row>
    <row r="19" s="2" customFormat="1" ht="29" customHeight="1" spans="1:66">
      <c r="A19" s="25">
        <v>14</v>
      </c>
      <c r="B19" s="13" t="s">
        <v>992</v>
      </c>
      <c r="E19" s="23" t="s">
        <v>991</v>
      </c>
      <c r="F19" s="15">
        <v>1000</v>
      </c>
      <c r="G19" s="15">
        <v>1000</v>
      </c>
      <c r="H19" s="16" t="s">
        <v>568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="2" customFormat="1" ht="29" customHeight="1" spans="1:66">
      <c r="A20" s="25">
        <v>15</v>
      </c>
      <c r="B20" s="13" t="s">
        <v>993</v>
      </c>
      <c r="E20" s="23" t="s">
        <v>991</v>
      </c>
      <c r="F20" s="15">
        <v>1000</v>
      </c>
      <c r="G20" s="15">
        <v>1000</v>
      </c>
      <c r="H20" s="16" t="s">
        <v>577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4"/>
    </row>
    <row r="21" s="2" customFormat="1" ht="29" customHeight="1" spans="1:66">
      <c r="A21" s="25">
        <v>16</v>
      </c>
      <c r="B21" s="13" t="s">
        <v>465</v>
      </c>
      <c r="E21" s="23" t="s">
        <v>991</v>
      </c>
      <c r="F21" s="15">
        <v>2000</v>
      </c>
      <c r="G21" s="15">
        <v>2000</v>
      </c>
      <c r="H21" s="16" t="s">
        <v>577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="2" customFormat="1" ht="29" customHeight="1" spans="1:66">
      <c r="A22" s="25">
        <v>17</v>
      </c>
      <c r="B22" s="13" t="s">
        <v>406</v>
      </c>
      <c r="E22" s="23" t="s">
        <v>991</v>
      </c>
      <c r="F22" s="15">
        <v>1000</v>
      </c>
      <c r="G22" s="11">
        <v>1000</v>
      </c>
      <c r="H22" s="16" t="s">
        <v>643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</row>
    <row r="23" s="2" customFormat="1" ht="29" customHeight="1" spans="1:66">
      <c r="A23" s="25">
        <v>18</v>
      </c>
      <c r="B23" s="13" t="s">
        <v>994</v>
      </c>
      <c r="E23" s="23" t="s">
        <v>991</v>
      </c>
      <c r="F23" s="15">
        <v>1000</v>
      </c>
      <c r="G23" s="11">
        <v>1000</v>
      </c>
      <c r="H23" s="16" t="s">
        <v>643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="3" customFormat="1" ht="29" customHeight="1" spans="1:8">
      <c r="A24" s="25"/>
      <c r="B24" s="13"/>
      <c r="C24" s="2"/>
      <c r="D24" s="2"/>
      <c r="E24" s="26" t="s">
        <v>981</v>
      </c>
      <c r="F24" s="22">
        <f>SUM(F18:F23)</f>
        <v>7000</v>
      </c>
      <c r="G24" s="11"/>
      <c r="H24" s="16"/>
    </row>
    <row r="25" ht="18" customHeight="1" spans="1:8">
      <c r="A25" s="27"/>
      <c r="B25" s="27"/>
      <c r="C25" s="27"/>
      <c r="D25" s="27"/>
      <c r="E25" s="28" t="s">
        <v>965</v>
      </c>
      <c r="F25" s="29">
        <f>F6+F17+F24</f>
        <v>34320</v>
      </c>
      <c r="G25" s="30"/>
      <c r="H25" s="31"/>
    </row>
  </sheetData>
  <mergeCells count="4">
    <mergeCell ref="A1:H1"/>
    <mergeCell ref="A25:D25"/>
    <mergeCell ref="A4:A5"/>
    <mergeCell ref="B4:B5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1">
    <comment s:ref="F459" rgbClr="2A9A0C"/>
    <comment s:ref="O461" rgbClr="2A9A0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2025年定向非定向明细表</vt:lpstr>
      <vt:lpstr>Sheet1</vt:lpstr>
      <vt:lpstr>2024年定向非定向明细表 (2)</vt:lpstr>
      <vt:lpstr>教育系统明细</vt:lpstr>
      <vt:lpstr>林业系统明细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xjd</dc:creator>
  <cp:lastModifiedBy>Administrator</cp:lastModifiedBy>
  <dcterms:created xsi:type="dcterms:W3CDTF">2020-06-12T07:55:00Z</dcterms:created>
  <dcterms:modified xsi:type="dcterms:W3CDTF">2025-11-17T03:23:29Z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3BA2561A4AE14879AD66EDF17E7F89BA</vt:lpwstr>
  </property>
  <property fmtid="{D5CDD505-2E9C-101B-9397-08002B2CF9AE}" pid="4" name="commondata">
    <vt:lpwstr>eyJoZGlkIjoiNTdjZmJiODA5YWE5MjUzNWExYzJkYjFlMGM5OTk5Y2MifQ==</vt:lpwstr>
  </property>
</Properties>
</file>