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tabRatio="775" activeTab="20"/>
  </bookViews>
  <sheets>
    <sheet name="政府决算公开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4说明" sheetId="7" r:id="rId7"/>
    <sheet name="表5" sheetId="8" r:id="rId8"/>
    <sheet name="表6" sheetId="9" r:id="rId9"/>
    <sheet name="表6说明" sheetId="10" r:id="rId10"/>
    <sheet name="表7" sheetId="11" r:id="rId11"/>
    <sheet name="表8" sheetId="12" r:id="rId12"/>
    <sheet name="表9" sheetId="13" r:id="rId13"/>
    <sheet name="表10" sheetId="14" r:id="rId14"/>
    <sheet name="表11" sheetId="15" r:id="rId15"/>
    <sheet name="表12" sheetId="16" r:id="rId16"/>
    <sheet name="表13" sheetId="17" r:id="rId17"/>
    <sheet name="表14" sheetId="18" r:id="rId18"/>
    <sheet name="表15" sheetId="19" r:id="rId19"/>
    <sheet name="表16" sheetId="20" r:id="rId20"/>
    <sheet name="表17" sheetId="21" r:id="rId21"/>
  </sheets>
  <definedNames>
    <definedName name="_xlnm.Print_Titles" localSheetId="2">'表1'!$4:$4</definedName>
    <definedName name="_xlnm.Print_Titles" localSheetId="14">'表11'!$4:$4</definedName>
    <definedName name="_xlnm.Print_Titles" localSheetId="19">'表16'!$4:$4</definedName>
    <definedName name="_xlnm.Print_Titles" localSheetId="20">'表17'!$4:$4</definedName>
    <definedName name="_xlnm.Print_Titles" localSheetId="3">'表2'!$4:$5</definedName>
    <definedName name="_xlnm.Print_Titles" localSheetId="7">'表5'!$4:$4</definedName>
  </definedNames>
  <calcPr fullCalcOnLoad="1"/>
</workbook>
</file>

<file path=xl/sharedStrings.xml><?xml version="1.0" encoding="utf-8"?>
<sst xmlns="http://schemas.openxmlformats.org/spreadsheetml/2006/main" count="1943" uniqueCount="1545">
  <si>
    <t>二、政府性基金预算</t>
  </si>
  <si>
    <t>三、国有资本经营预算</t>
  </si>
  <si>
    <t>二、社会保险基金预算</t>
  </si>
  <si>
    <t>单位：万元</t>
  </si>
  <si>
    <t>项目</t>
  </si>
  <si>
    <t>一、一般公共预算收入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</si>
  <si>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</si>
  <si>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</si>
  <si>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</si>
  <si>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</si>
  <si>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</si>
  <si>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</si>
  <si>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</si>
  <si>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</si>
  <si>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</si>
  <si>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</si>
  <si>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</si>
  <si>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</si>
  <si>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</si>
  <si>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</si>
  <si>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</si>
  <si>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</si>
  <si>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</si>
  <si>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</si>
  <si>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</si>
  <si>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</si>
  <si>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</si>
  <si>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</si>
  <si>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</si>
  <si>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</si>
  <si>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</si>
  <si>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>收入合计</t>
  </si>
  <si>
    <t>一般公共预算支出合计</t>
  </si>
  <si>
    <t>支出经济分类科目</t>
  </si>
  <si>
    <t>基本支出</t>
  </si>
  <si>
    <t xml:space="preserve">  工资福利支出</t>
  </si>
  <si>
    <t xml:space="preserve">  商品和服务支出</t>
  </si>
  <si>
    <t xml:space="preserve">  对个人和家庭的补助</t>
  </si>
  <si>
    <t xml:space="preserve">  对企事业单位的补贴</t>
  </si>
  <si>
    <t xml:space="preserve">  基本建设支出</t>
  </si>
  <si>
    <t xml:space="preserve">  其他资本性支出</t>
  </si>
  <si>
    <t xml:space="preserve">  其他支出</t>
  </si>
  <si>
    <t>收       入（万元）</t>
  </si>
  <si>
    <t>金额单位：万元</t>
  </si>
  <si>
    <t>2013年预算数</t>
  </si>
  <si>
    <t>2014年预算数</t>
  </si>
  <si>
    <t>2014年比2013年（+-）</t>
  </si>
  <si>
    <t>2014年比2013年（+-）%</t>
  </si>
  <si>
    <t>功能分类科目</t>
  </si>
  <si>
    <t>人员
编制</t>
  </si>
  <si>
    <t>其中</t>
  </si>
  <si>
    <t>2016年比2015年预算</t>
  </si>
  <si>
    <t>县级</t>
  </si>
  <si>
    <t>镇级</t>
  </si>
  <si>
    <t>增、减额</t>
  </si>
  <si>
    <t>增、减%</t>
  </si>
  <si>
    <t>公共财政预算收入</t>
  </si>
  <si>
    <t>一、税收收入</t>
  </si>
  <si>
    <t xml:space="preserve"> （1）国税局</t>
  </si>
  <si>
    <t xml:space="preserve">  政协事务</t>
  </si>
  <si>
    <t xml:space="preserve">    1、增值税</t>
  </si>
  <si>
    <t xml:space="preserve">    2、国有企业所得税</t>
  </si>
  <si>
    <t xml:space="preserve"> （2）地税局</t>
  </si>
  <si>
    <t xml:space="preserve">    1、地方库"四税"</t>
  </si>
  <si>
    <t xml:space="preserve">     其中：营业税</t>
  </si>
  <si>
    <t xml:space="preserve">       企业所得税</t>
  </si>
  <si>
    <t xml:space="preserve">  审计事务</t>
  </si>
  <si>
    <t xml:space="preserve">       个人所得税</t>
  </si>
  <si>
    <t xml:space="preserve">       土地增值税</t>
  </si>
  <si>
    <t xml:space="preserve">  纪检监察事务</t>
  </si>
  <si>
    <r>
      <rPr>
        <b/>
        <sz val="10"/>
        <rFont val="宋体"/>
        <family val="0"/>
      </rPr>
      <t xml:space="preserve"> （3）</t>
    </r>
    <r>
      <rPr>
        <sz val="10"/>
        <rFont val="宋体"/>
        <family val="0"/>
      </rPr>
      <t>地方固定收入</t>
    </r>
  </si>
  <si>
    <t xml:space="preserve">  商贸事务</t>
  </si>
  <si>
    <t xml:space="preserve">  其中：城市维护建设税</t>
  </si>
  <si>
    <t xml:space="preserve">  知识产权事务</t>
  </si>
  <si>
    <t xml:space="preserve">      车船使用税</t>
  </si>
  <si>
    <t xml:space="preserve">  民族事务</t>
  </si>
  <si>
    <t xml:space="preserve">      资源税</t>
  </si>
  <si>
    <t xml:space="preserve">  宗教事务</t>
  </si>
  <si>
    <t xml:space="preserve">      城市土地使用税</t>
  </si>
  <si>
    <t xml:space="preserve">  港澳台侨事务</t>
  </si>
  <si>
    <t xml:space="preserve">      房产税</t>
  </si>
  <si>
    <t xml:space="preserve">  档案事务</t>
  </si>
  <si>
    <t xml:space="preserve">      印花税</t>
  </si>
  <si>
    <t xml:space="preserve">  民主党派及工商联事务</t>
  </si>
  <si>
    <r>
      <rPr>
        <b/>
        <sz val="10"/>
        <rFont val="宋体"/>
        <family val="0"/>
      </rPr>
      <t xml:space="preserve"> （4）</t>
    </r>
    <r>
      <rPr>
        <sz val="10"/>
        <rFont val="宋体"/>
        <family val="0"/>
      </rPr>
      <t>耕地占用税</t>
    </r>
  </si>
  <si>
    <t xml:space="preserve">  群众团体事务</t>
  </si>
  <si>
    <r>
      <rPr>
        <b/>
        <sz val="10"/>
        <rFont val="宋体"/>
        <family val="0"/>
      </rPr>
      <t xml:space="preserve"> （5）</t>
    </r>
    <r>
      <rPr>
        <sz val="10"/>
        <rFont val="宋体"/>
        <family val="0"/>
      </rPr>
      <t>契税</t>
    </r>
  </si>
  <si>
    <t>二、非税收入</t>
  </si>
  <si>
    <t xml:space="preserve">  组织事务</t>
  </si>
  <si>
    <t xml:space="preserve"> （1）国有资产源有偿使用收入</t>
  </si>
  <si>
    <t xml:space="preserve">  宣传事务</t>
  </si>
  <si>
    <t xml:space="preserve"> （2）行政事业性收费</t>
  </si>
  <si>
    <t xml:space="preserve">  统战事务</t>
  </si>
  <si>
    <t xml:space="preserve"> （3）罚没收入</t>
  </si>
  <si>
    <t xml:space="preserve"> （4）专项收入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</si>
  <si>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</si>
  <si>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</si>
  <si>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</si>
  <si>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</si>
  <si>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检察</t>
  </si>
  <si>
    <t xml:space="preserve">  法院</t>
  </si>
  <si>
    <t xml:space="preserve">    行政运行</t>
  </si>
  <si>
    <t xml:space="preserve">    其他法院支出</t>
  </si>
  <si>
    <t xml:space="preserve">  司法</t>
  </si>
  <si>
    <t xml:space="preserve">  国家保密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</si>
  <si>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</si>
  <si>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</si>
  <si>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</si>
  <si>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</si>
  <si>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</si>
  <si>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</si>
  <si>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</si>
  <si>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</si>
  <si>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</si>
  <si>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</si>
  <si>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成人教育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</si>
  <si>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</si>
  <si>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</si>
  <si>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</si>
  <si>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</si>
  <si>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科学技术管理事务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</si>
  <si>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</si>
  <si>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</si>
  <si>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</si>
  <si>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</si>
  <si>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  基本工资</t>
  </si>
  <si>
    <t xml:space="preserve">    津贴补贴</t>
  </si>
  <si>
    <t xml:space="preserve">    奖金(第13个月奖励工资和节日补助）</t>
  </si>
  <si>
    <t xml:space="preserve">    社会保障缴费</t>
  </si>
  <si>
    <t xml:space="preserve">    伙食补助费</t>
  </si>
  <si>
    <t xml:space="preserve">    绩效工资</t>
  </si>
  <si>
    <t xml:space="preserve">    其他工资福利支出</t>
  </si>
  <si>
    <t>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</si>
  <si>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</si>
  <si>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</si>
  <si>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</si>
  <si>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</si>
  <si>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</si>
  <si>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</si>
  <si>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</si>
  <si>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</si>
  <si>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</si>
  <si>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</si>
  <si>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</si>
  <si>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</si>
  <si>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</si>
  <si>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</si>
  <si>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</si>
  <si>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</si>
  <si>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</si>
  <si>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</si>
  <si>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</si>
  <si>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</si>
  <si>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</si>
  <si>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</si>
  <si>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</si>
  <si>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</si>
  <si>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</si>
  <si>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</si>
  <si>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</si>
  <si>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</si>
  <si>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</si>
  <si>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</si>
  <si>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</si>
  <si>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</si>
  <si>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</si>
  <si>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住房公积金</t>
  </si>
  <si>
    <t xml:space="preserve">    购房补贴</t>
  </si>
  <si>
    <t xml:space="preserve">    其他对个人和家庭的补助</t>
  </si>
  <si>
    <t>项     目</t>
  </si>
  <si>
    <t>项   目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</si>
  <si>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</si>
  <si>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</si>
  <si>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</si>
  <si>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</si>
  <si>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</si>
  <si>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</si>
  <si>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</si>
  <si>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</si>
  <si>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</si>
  <si>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     财政补贴收入</t>
  </si>
  <si>
    <t xml:space="preserve">         利息收入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</si>
  <si>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</si>
  <si>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</si>
  <si>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</si>
  <si>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</si>
  <si>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</si>
  <si>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</si>
  <si>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</si>
  <si>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八、机关事业单位养老保险基金收入</t>
  </si>
  <si>
    <t>一、企业职工基本养老保险基金支出</t>
  </si>
  <si>
    <t>二、失业保险基金支出</t>
  </si>
  <si>
    <t>三、城镇职工基本医疗保险基金支出</t>
  </si>
  <si>
    <t>四、工伤保险基金支出</t>
  </si>
  <si>
    <t>五、生育保险基金支出</t>
  </si>
  <si>
    <t>六、城乡居民基本养老保险基金支出</t>
  </si>
  <si>
    <t>七、城乡居民基本医疗保险基金支出</t>
  </si>
  <si>
    <t>一、一般公共预算</t>
  </si>
  <si>
    <t>备注：1.标题为市（县、区）的表格，所有地级市、县（区、市）都要公开（空表也需公开）。其中，表2、表3可根据本地区预算编制情况，择一公开。</t>
  </si>
  <si>
    <t xml:space="preserve">     2.表中所列具体收支项目，可根据本地区决算编制实际情况调整。</t>
  </si>
  <si>
    <t>决算数</t>
  </si>
  <si>
    <t>二、上级补助收入</t>
  </si>
  <si>
    <t>三、下级上解收入</t>
  </si>
  <si>
    <t>四、发行地方政府债券收入</t>
  </si>
  <si>
    <t>其中：新增一般债券收入</t>
  </si>
  <si>
    <t xml:space="preserve">     置换一般债券收入</t>
  </si>
  <si>
    <t>五、国债转贷资金上年结余</t>
  </si>
  <si>
    <t>六、调入资金</t>
  </si>
  <si>
    <t>七、债务（转贷）收入</t>
  </si>
  <si>
    <t>项   目</t>
  </si>
  <si>
    <t xml:space="preserve">   一、 一般公共服务支出</t>
  </si>
  <si>
    <t xml:space="preserve">   二、 国防</t>
  </si>
  <si>
    <t xml:space="preserve">   三、 公共安全支出</t>
  </si>
  <si>
    <t xml:space="preserve">   四、  教育</t>
  </si>
  <si>
    <t xml:space="preserve">   五、科学技术支出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</si>
  <si>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六、 文化体育与传媒支出</t>
    </r>
  </si>
  <si>
    <t xml:space="preserve">   七、社会保障和就业支出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</si>
  <si>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八、 医疗卫生与计划生育支出</t>
    </r>
  </si>
  <si>
    <t xml:space="preserve">   九、 节能环保支出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</si>
  <si>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十、 城乡社区支出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</si>
  <si>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十一、农林水支出</t>
    </r>
  </si>
  <si>
    <t xml:space="preserve">  十二、 交通运输支出</t>
  </si>
  <si>
    <t xml:space="preserve">  十三、 资源勘探信息等支出</t>
  </si>
  <si>
    <t xml:space="preserve">  十四、 商业服务业等支出</t>
  </si>
  <si>
    <t xml:space="preserve">  十五、 金融支出</t>
  </si>
  <si>
    <t xml:space="preserve">  十六、国土海洋气象等支出</t>
  </si>
  <si>
    <t xml:space="preserve">  十七、 住房保障支出</t>
  </si>
  <si>
    <t xml:space="preserve">  十八、 粮油物资储备支出</t>
  </si>
  <si>
    <t xml:space="preserve">  十九、 其他支出</t>
  </si>
  <si>
    <t>本级支出小计</t>
  </si>
  <si>
    <t>二十、返还性支出</t>
  </si>
  <si>
    <t>二十一、一般性转移支付</t>
  </si>
  <si>
    <t>二十二、专项转移支付</t>
  </si>
  <si>
    <t>二十三、上解上级支出</t>
  </si>
  <si>
    <t>二十四、援助其他地区</t>
  </si>
  <si>
    <t>二十五、预备费</t>
  </si>
  <si>
    <t>二十六、债务还本支出</t>
  </si>
  <si>
    <t>二十七、债务付息支出</t>
  </si>
  <si>
    <t>二十八、债务发行费用支出</t>
  </si>
  <si>
    <t>一、基本支出</t>
  </si>
  <si>
    <t xml:space="preserve">  对企事业单位的补贴</t>
  </si>
  <si>
    <t xml:space="preserve">  债务利息支出</t>
  </si>
  <si>
    <t xml:space="preserve">  基本建设支出</t>
  </si>
  <si>
    <t xml:space="preserve">  其他资本性支出</t>
  </si>
  <si>
    <t xml:space="preserve">  其他支出</t>
  </si>
  <si>
    <t>二、项目支出</t>
  </si>
  <si>
    <t xml:space="preserve">  转移性支出</t>
  </si>
  <si>
    <t>表1</t>
  </si>
  <si>
    <t>表2</t>
  </si>
  <si>
    <t>表3</t>
  </si>
  <si>
    <t>表4</t>
  </si>
  <si>
    <t>一般公共预算支出</t>
  </si>
  <si>
    <t>一般公共服务支出</t>
  </si>
  <si>
    <t xml:space="preserve">  人大事务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</si>
  <si>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</si>
  <si>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</si>
  <si>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</si>
  <si>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</si>
  <si>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</si>
  <si>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</si>
  <si>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</si>
  <si>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</si>
  <si>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</si>
  <si>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</si>
  <si>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</si>
  <si>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</si>
  <si>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</si>
  <si>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</si>
  <si>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</si>
  <si>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</si>
  <si>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</si>
  <si>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</si>
  <si>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</si>
  <si>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</si>
  <si>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</si>
  <si>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</si>
  <si>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</si>
  <si>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</si>
  <si>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</si>
  <si>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</si>
  <si>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</si>
  <si>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</si>
  <si>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</si>
  <si>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</si>
  <si>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</si>
  <si>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</si>
  <si>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</si>
  <si>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</si>
  <si>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</si>
  <si>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</si>
  <si>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</si>
  <si>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</si>
  <si>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</si>
  <si>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</si>
  <si>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</si>
  <si>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</si>
  <si>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</si>
  <si>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</si>
  <si>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</si>
  <si>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</si>
  <si>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</si>
  <si>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</si>
  <si>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</si>
  <si>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</si>
  <si>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</si>
  <si>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</si>
  <si>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</si>
  <si>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</si>
  <si>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</si>
  <si>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</si>
  <si>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</si>
  <si>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</si>
  <si>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</si>
  <si>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</si>
  <si>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</si>
  <si>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</si>
  <si>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</si>
  <si>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</si>
  <si>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</si>
  <si>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</si>
  <si>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</si>
  <si>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</si>
  <si>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</si>
  <si>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</si>
  <si>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</si>
  <si>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</si>
  <si>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</si>
  <si>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</si>
  <si>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</si>
  <si>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</si>
  <si>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</si>
  <si>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</si>
  <si>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</si>
  <si>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</si>
  <si>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</si>
  <si>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</si>
  <si>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</si>
  <si>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</si>
  <si>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</si>
  <si>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</si>
  <si>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</si>
  <si>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</si>
  <si>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</si>
  <si>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</si>
  <si>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</si>
  <si>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</si>
  <si>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</si>
  <si>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</si>
  <si>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</si>
  <si>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</si>
  <si>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</si>
  <si>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</si>
  <si>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</si>
  <si>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</si>
  <si>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</si>
  <si>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</si>
  <si>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</si>
  <si>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</si>
  <si>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</si>
  <si>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</si>
  <si>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</si>
  <si>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</si>
  <si>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</si>
  <si>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</si>
  <si>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</si>
  <si>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</si>
  <si>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</si>
  <si>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</si>
  <si>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</si>
  <si>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</si>
  <si>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</si>
  <si>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</si>
  <si>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</si>
  <si>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</si>
  <si>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</si>
  <si>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</si>
  <si>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</si>
  <si>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</si>
  <si>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</si>
  <si>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</si>
  <si>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</si>
  <si>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</si>
  <si>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</si>
  <si>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</si>
  <si>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</si>
  <si>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</si>
  <si>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</si>
  <si>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</si>
  <si>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</si>
  <si>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</si>
  <si>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</si>
  <si>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</si>
  <si>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</si>
  <si>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</si>
  <si>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</si>
  <si>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</si>
  <si>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</si>
  <si>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</si>
  <si>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</si>
  <si>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</si>
  <si>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</si>
  <si>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</si>
  <si>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</si>
  <si>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</si>
  <si>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</si>
  <si>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</si>
  <si>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</si>
  <si>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</si>
  <si>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</si>
  <si>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</si>
  <si>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</si>
  <si>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</si>
  <si>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</si>
  <si>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</si>
  <si>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</si>
  <si>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</si>
  <si>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</si>
  <si>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</si>
  <si>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</si>
  <si>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</si>
  <si>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</si>
  <si>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</si>
  <si>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</si>
  <si>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</si>
  <si>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</si>
  <si>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</si>
  <si>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</si>
  <si>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</si>
  <si>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</si>
  <si>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</si>
  <si>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</si>
  <si>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</si>
  <si>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  内卫</t>
  </si>
  <si>
    <t xml:space="preserve">    边防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</si>
  <si>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</si>
  <si>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</si>
  <si>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</si>
  <si>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</si>
  <si>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</si>
  <si>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</si>
  <si>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</si>
  <si>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</si>
  <si>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</si>
  <si>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</si>
  <si>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</si>
  <si>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</si>
  <si>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</si>
  <si>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</si>
  <si>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</si>
  <si>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</si>
  <si>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</si>
  <si>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</si>
  <si>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</si>
  <si>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</si>
  <si>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</si>
  <si>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</si>
  <si>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</si>
  <si>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</si>
  <si>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</si>
  <si>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</si>
  <si>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</si>
  <si>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</si>
  <si>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</si>
  <si>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</si>
  <si>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</si>
  <si>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</si>
  <si>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</si>
  <si>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</si>
  <si>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</si>
  <si>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</si>
  <si>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</si>
  <si>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</si>
  <si>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</si>
  <si>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</si>
  <si>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</si>
  <si>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</si>
  <si>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</si>
  <si>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</si>
  <si>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</si>
  <si>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</si>
  <si>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</si>
  <si>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</si>
  <si>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</si>
  <si>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</si>
  <si>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</si>
  <si>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</si>
  <si>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</si>
  <si>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</si>
  <si>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</si>
  <si>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</si>
  <si>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</si>
  <si>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</si>
  <si>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</si>
  <si>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</si>
  <si>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</si>
  <si>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</si>
  <si>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</si>
  <si>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  其他教育管理事务支出</t>
  </si>
  <si>
    <t xml:space="preserve">    化解普通高中债务支出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</si>
  <si>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</si>
  <si>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</si>
  <si>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</si>
  <si>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</si>
  <si>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</si>
  <si>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</si>
  <si>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</si>
  <si>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</si>
  <si>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</si>
  <si>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</si>
  <si>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</si>
  <si>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</si>
  <si>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</si>
  <si>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</si>
  <si>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</si>
  <si>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</si>
  <si>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</si>
  <si>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</si>
  <si>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</si>
  <si>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</si>
  <si>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</si>
  <si>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</si>
  <si>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</si>
  <si>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</si>
  <si>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</si>
  <si>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</si>
  <si>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</si>
  <si>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</si>
  <si>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</si>
  <si>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</si>
  <si>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</si>
  <si>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</si>
  <si>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</si>
  <si>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</si>
  <si>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</si>
  <si>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</si>
  <si>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</si>
  <si>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</si>
  <si>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</si>
  <si>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</si>
  <si>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</si>
  <si>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</si>
  <si>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</si>
  <si>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</si>
  <si>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</si>
  <si>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</si>
  <si>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</si>
  <si>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</si>
  <si>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</si>
  <si>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</si>
  <si>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</si>
  <si>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</si>
  <si>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</si>
  <si>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</si>
  <si>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</si>
  <si>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</si>
  <si>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</si>
  <si>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</si>
  <si>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</si>
  <si>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</si>
  <si>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</si>
  <si>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</si>
  <si>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</si>
  <si>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</si>
  <si>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</si>
  <si>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</si>
  <si>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</si>
  <si>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</si>
  <si>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</si>
  <si>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</si>
  <si>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</si>
  <si>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</si>
  <si>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</si>
  <si>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</si>
  <si>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</si>
  <si>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</si>
  <si>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</si>
  <si>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</si>
  <si>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</si>
  <si>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</si>
  <si>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</si>
  <si>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</si>
  <si>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</si>
  <si>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</si>
  <si>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</si>
  <si>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</si>
  <si>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</si>
  <si>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</si>
  <si>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</si>
  <si>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</si>
  <si>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</si>
  <si>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</si>
  <si>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</si>
  <si>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</si>
  <si>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</si>
  <si>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</si>
  <si>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</si>
  <si>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</si>
  <si>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</si>
  <si>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</si>
  <si>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</si>
  <si>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</si>
  <si>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</si>
  <si>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</si>
  <si>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</si>
  <si>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</si>
  <si>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</si>
  <si>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</si>
  <si>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</si>
  <si>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</si>
  <si>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</si>
  <si>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</si>
  <si>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</si>
  <si>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</si>
  <si>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</si>
  <si>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</si>
  <si>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</si>
  <si>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</si>
  <si>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</si>
  <si>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</si>
  <si>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</si>
  <si>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</si>
  <si>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</si>
  <si>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</si>
  <si>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</si>
  <si>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</si>
  <si>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</si>
  <si>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</si>
  <si>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</si>
  <si>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</si>
  <si>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</si>
  <si>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</si>
  <si>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</si>
  <si>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</si>
  <si>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</si>
  <si>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</si>
  <si>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</si>
  <si>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</si>
  <si>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</si>
  <si>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</si>
  <si>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</si>
  <si>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</si>
  <si>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</si>
  <si>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</si>
  <si>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</si>
  <si>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</si>
  <si>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</si>
  <si>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</si>
  <si>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</si>
  <si>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</si>
  <si>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</si>
  <si>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</si>
  <si>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小额担保贷款贴息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</si>
  <si>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</si>
  <si>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</si>
  <si>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</si>
  <si>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</si>
  <si>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</si>
  <si>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</si>
  <si>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</si>
  <si>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</si>
  <si>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</si>
  <si>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</si>
  <si>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</si>
  <si>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</si>
  <si>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</si>
  <si>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</si>
  <si>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</si>
  <si>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</si>
  <si>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</si>
  <si>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</si>
  <si>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</si>
  <si>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</si>
  <si>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</si>
  <si>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</si>
  <si>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</si>
  <si>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</si>
  <si>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</si>
  <si>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</si>
  <si>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</si>
  <si>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</si>
  <si>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</si>
  <si>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</si>
  <si>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</si>
  <si>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</si>
  <si>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</si>
  <si>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</si>
  <si>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</si>
  <si>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</si>
  <si>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</si>
  <si>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</si>
  <si>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</si>
  <si>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</si>
  <si>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</si>
  <si>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</si>
  <si>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</si>
  <si>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</si>
  <si>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</si>
  <si>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</si>
  <si>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</si>
  <si>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</si>
  <si>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</si>
  <si>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</si>
  <si>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</si>
  <si>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</si>
  <si>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</si>
  <si>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</si>
  <si>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</si>
  <si>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</si>
  <si>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</si>
  <si>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</si>
  <si>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</si>
  <si>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</si>
  <si>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</si>
  <si>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</si>
  <si>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</si>
  <si>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</si>
  <si>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</si>
  <si>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</si>
  <si>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</si>
  <si>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</si>
  <si>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</si>
  <si>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</si>
  <si>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</si>
  <si>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</si>
  <si>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</si>
  <si>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</si>
  <si>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</si>
  <si>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</si>
  <si>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</si>
  <si>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</si>
  <si>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</si>
  <si>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</si>
  <si>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</si>
  <si>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</si>
  <si>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</si>
  <si>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</si>
  <si>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</si>
  <si>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</si>
  <si>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</si>
  <si>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</si>
  <si>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</si>
  <si>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</si>
  <si>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</si>
  <si>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</si>
  <si>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</si>
  <si>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</si>
  <si>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</si>
  <si>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</si>
  <si>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</si>
  <si>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</si>
  <si>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</si>
  <si>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</si>
  <si>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</si>
  <si>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</si>
  <si>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</si>
  <si>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</si>
  <si>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</si>
  <si>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</si>
  <si>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</si>
  <si>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</si>
  <si>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</si>
  <si>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</si>
  <si>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</si>
  <si>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</si>
  <si>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</si>
  <si>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</si>
  <si>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</si>
  <si>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</si>
  <si>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</si>
  <si>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</si>
  <si>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</si>
  <si>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</si>
  <si>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</si>
  <si>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</si>
  <si>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</si>
  <si>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</si>
  <si>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</si>
  <si>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</si>
  <si>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</si>
  <si>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</si>
  <si>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</si>
  <si>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</si>
  <si>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</si>
  <si>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</si>
  <si>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</si>
  <si>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</si>
  <si>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</si>
  <si>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</si>
  <si>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</si>
  <si>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</si>
  <si>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</si>
  <si>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</si>
  <si>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</si>
  <si>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</si>
  <si>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</si>
  <si>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</si>
  <si>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</si>
  <si>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</si>
  <si>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</si>
  <si>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</si>
  <si>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</si>
  <si>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</si>
  <si>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</si>
  <si>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</si>
  <si>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</si>
  <si>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</si>
  <si>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</si>
  <si>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</si>
  <si>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</si>
  <si>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</si>
  <si>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</si>
  <si>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</si>
  <si>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</si>
  <si>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</si>
  <si>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</si>
  <si>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</si>
  <si>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</si>
  <si>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</si>
  <si>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</si>
  <si>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</si>
  <si>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</si>
  <si>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</si>
  <si>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</si>
  <si>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</si>
  <si>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</si>
  <si>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</si>
  <si>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</si>
  <si>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</si>
  <si>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</si>
  <si>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</si>
  <si>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</si>
  <si>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</si>
  <si>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</si>
  <si>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</si>
  <si>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</si>
  <si>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</si>
  <si>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</si>
  <si>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</si>
  <si>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</si>
  <si>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</si>
  <si>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</si>
  <si>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</si>
  <si>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</si>
  <si>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</si>
  <si>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</si>
  <si>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</si>
  <si>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</si>
  <si>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</si>
  <si>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</si>
  <si>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</si>
  <si>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</si>
  <si>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</si>
  <si>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</si>
  <si>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</si>
  <si>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</si>
  <si>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</si>
  <si>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</si>
  <si>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</si>
  <si>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</si>
  <si>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</si>
  <si>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</si>
  <si>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</si>
  <si>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</si>
  <si>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</si>
  <si>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</si>
  <si>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</si>
  <si>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</si>
  <si>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</si>
  <si>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</si>
  <si>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</si>
  <si>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</si>
  <si>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</si>
  <si>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</si>
  <si>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</si>
  <si>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</si>
  <si>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</si>
  <si>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</si>
  <si>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</si>
  <si>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</si>
  <si>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</si>
  <si>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</si>
  <si>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</si>
  <si>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</si>
  <si>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</si>
  <si>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</si>
  <si>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</si>
  <si>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</si>
  <si>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</si>
  <si>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</si>
  <si>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</si>
  <si>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</si>
  <si>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</si>
  <si>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</si>
  <si>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</si>
  <si>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</si>
  <si>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</si>
  <si>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</si>
  <si>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</si>
  <si>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</si>
  <si>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</si>
  <si>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</si>
  <si>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</si>
  <si>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</si>
  <si>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</si>
  <si>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</si>
  <si>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</si>
  <si>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</si>
  <si>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</si>
  <si>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</si>
  <si>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</si>
  <si>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</si>
  <si>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</si>
  <si>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</si>
  <si>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</si>
  <si>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</si>
  <si>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</si>
  <si>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</si>
  <si>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</si>
  <si>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</si>
  <si>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</si>
  <si>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</si>
  <si>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</si>
  <si>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</si>
  <si>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</si>
  <si>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</si>
  <si>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</si>
  <si>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</si>
  <si>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</si>
  <si>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</si>
  <si>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</si>
  <si>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</si>
  <si>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</si>
  <si>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</si>
  <si>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</si>
  <si>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</si>
  <si>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</si>
  <si>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</si>
  <si>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</si>
  <si>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</si>
  <si>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</si>
  <si>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</si>
  <si>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</si>
  <si>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</si>
  <si>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</si>
  <si>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</si>
  <si>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</si>
  <si>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</si>
  <si>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</si>
  <si>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</si>
  <si>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</si>
  <si>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</si>
  <si>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</si>
  <si>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</si>
  <si>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</si>
  <si>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</si>
  <si>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</si>
  <si>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</si>
  <si>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</si>
  <si>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</si>
  <si>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</si>
  <si>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</si>
  <si>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</si>
  <si>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</si>
  <si>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</si>
  <si>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</si>
  <si>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</si>
  <si>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</si>
  <si>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</si>
  <si>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</si>
  <si>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</si>
  <si>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</si>
  <si>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</si>
  <si>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</si>
  <si>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</si>
  <si>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</si>
  <si>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</si>
  <si>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</si>
  <si>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</si>
  <si>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</si>
  <si>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</si>
  <si>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</si>
  <si>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</si>
  <si>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</si>
  <si>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</si>
  <si>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</si>
  <si>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</si>
  <si>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</si>
  <si>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</si>
  <si>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</si>
  <si>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</si>
  <si>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</si>
  <si>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</si>
  <si>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</si>
  <si>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</si>
  <si>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</si>
  <si>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</si>
  <si>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</si>
  <si>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</si>
  <si>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</si>
  <si>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</si>
  <si>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</si>
  <si>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</si>
  <si>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</si>
  <si>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</si>
  <si>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</si>
  <si>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</si>
  <si>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</si>
  <si>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</si>
  <si>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</si>
  <si>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</si>
  <si>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</si>
  <si>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</si>
  <si>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</si>
  <si>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</si>
  <si>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</si>
  <si>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</si>
  <si>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</si>
  <si>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</si>
  <si>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</si>
  <si>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</si>
  <si>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</si>
  <si>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</si>
  <si>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</si>
  <si>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</si>
  <si>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</si>
  <si>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</si>
  <si>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</si>
  <si>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</si>
  <si>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</si>
  <si>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</si>
  <si>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</si>
  <si>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</si>
  <si>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</si>
  <si>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</si>
  <si>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</si>
  <si>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</si>
  <si>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</si>
  <si>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</si>
  <si>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</si>
  <si>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</si>
  <si>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</si>
  <si>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</si>
  <si>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</si>
  <si>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</si>
  <si>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</si>
  <si>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</si>
  <si>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</si>
  <si>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</si>
  <si>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</si>
  <si>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</si>
  <si>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</si>
  <si>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</si>
  <si>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</si>
  <si>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</si>
  <si>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</si>
  <si>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</si>
  <si>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</si>
  <si>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</si>
  <si>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</si>
  <si>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</si>
  <si>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</si>
  <si>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</si>
  <si>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</si>
  <si>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</si>
  <si>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</si>
  <si>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</si>
  <si>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</si>
  <si>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</si>
  <si>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</si>
  <si>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</si>
  <si>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</si>
  <si>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</si>
  <si>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</si>
  <si>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</si>
  <si>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</si>
  <si>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</si>
  <si>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</si>
  <si>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</si>
  <si>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</si>
  <si>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</si>
  <si>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</si>
  <si>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</si>
  <si>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</si>
  <si>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</si>
  <si>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</si>
  <si>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</si>
  <si>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</si>
  <si>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</si>
  <si>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</si>
  <si>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</si>
  <si>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</si>
  <si>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</si>
  <si>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</si>
  <si>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</si>
  <si>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</si>
  <si>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</si>
  <si>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</si>
  <si>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</si>
  <si>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</si>
  <si>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</si>
  <si>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</si>
  <si>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</si>
  <si>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</si>
  <si>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</si>
  <si>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</si>
  <si>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</si>
  <si>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</si>
  <si>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</si>
  <si>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</si>
  <si>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</si>
  <si>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</si>
  <si>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</si>
  <si>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</si>
  <si>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</si>
  <si>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</si>
  <si>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</si>
  <si>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</si>
  <si>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</si>
  <si>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</si>
  <si>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</si>
  <si>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</si>
  <si>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</si>
  <si>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</si>
  <si>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</si>
  <si>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</si>
  <si>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</si>
  <si>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</si>
  <si>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</si>
  <si>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</si>
  <si>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</si>
  <si>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</si>
  <si>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</si>
  <si>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</si>
  <si>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</si>
  <si>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</si>
  <si>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</si>
  <si>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</si>
  <si>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</si>
  <si>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</si>
  <si>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</si>
  <si>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</si>
  <si>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</si>
  <si>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</si>
  <si>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</si>
  <si>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</si>
  <si>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</si>
  <si>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</si>
  <si>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</si>
  <si>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</si>
  <si>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</si>
  <si>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</si>
  <si>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</si>
  <si>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</si>
  <si>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</si>
  <si>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</si>
  <si>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</si>
  <si>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</si>
  <si>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</si>
  <si>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</si>
  <si>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</si>
  <si>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</si>
  <si>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</si>
  <si>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</si>
  <si>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</si>
  <si>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</si>
  <si>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</si>
  <si>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</si>
  <si>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</si>
  <si>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</si>
  <si>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</si>
  <si>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</si>
  <si>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</si>
  <si>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</si>
  <si>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</si>
  <si>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</si>
  <si>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</si>
  <si>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</si>
  <si>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</si>
  <si>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</si>
  <si>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</si>
  <si>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</si>
  <si>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</si>
  <si>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</si>
  <si>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</si>
  <si>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</si>
  <si>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</si>
  <si>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</si>
  <si>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</si>
  <si>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</si>
  <si>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</si>
  <si>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提租补贴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</si>
  <si>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</si>
  <si>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</si>
  <si>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</si>
  <si>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</si>
  <si>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</si>
  <si>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</si>
  <si>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</si>
  <si>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</si>
  <si>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</si>
  <si>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</si>
  <si>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</si>
  <si>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</si>
  <si>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</si>
  <si>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</si>
  <si>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</si>
  <si>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</si>
  <si>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</si>
  <si>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</si>
  <si>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</si>
  <si>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</si>
  <si>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</si>
  <si>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</si>
  <si>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</si>
  <si>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</si>
  <si>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</si>
  <si>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</si>
  <si>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</si>
  <si>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</si>
  <si>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</si>
  <si>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</si>
  <si>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</si>
  <si>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</si>
  <si>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</si>
  <si>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</si>
  <si>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</si>
  <si>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</si>
  <si>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</si>
  <si>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</si>
  <si>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</si>
  <si>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</si>
  <si>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</si>
  <si>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</si>
  <si>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</si>
  <si>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</si>
  <si>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</si>
  <si>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</si>
  <si>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</si>
  <si>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</si>
  <si>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</si>
  <si>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</si>
  <si>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</si>
  <si>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</si>
  <si>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</si>
  <si>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>债务发行费用支出</t>
  </si>
  <si>
    <t>表5</t>
  </si>
  <si>
    <r>
      <t xml:space="preserve">项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目</t>
    </r>
  </si>
  <si>
    <t>表6</t>
  </si>
  <si>
    <t>“三公”经费</t>
  </si>
  <si>
    <t>其中：（一）、因公出国（境）费用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</si>
  <si>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（二）、公务用车费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</si>
  <si>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1、公务用车运行维护费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</si>
  <si>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公务用车购置</t>
    </r>
  </si>
  <si>
    <t xml:space="preserve">     （三）、公务接待费支出</t>
  </si>
  <si>
    <t>项    目</t>
  </si>
  <si>
    <t xml:space="preserve">    备注：和平县本级一般公共预算支出的“三公”经费是指部门决算基本支出及项目支出中安排的因公出国（境）支出、公务用车购置及运行维护支出和公务接待费支出。
   </t>
  </si>
  <si>
    <t>表7</t>
  </si>
  <si>
    <t>和平县</t>
  </si>
  <si>
    <t>表8</t>
  </si>
  <si>
    <r>
      <t xml:space="preserve">项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目</t>
    </r>
  </si>
  <si>
    <t>执行情况</t>
  </si>
  <si>
    <t>一、上年末一般债务余额</t>
  </si>
  <si>
    <t>二、本年一般债务限额</t>
  </si>
  <si>
    <t>三、本年新增一般债务转贷收入</t>
  </si>
  <si>
    <t>四、本年一般债务还本额</t>
  </si>
  <si>
    <t>五、本年新增外债转贷政府债务限额</t>
  </si>
  <si>
    <r>
      <t xml:space="preserve">项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目</t>
    </r>
  </si>
  <si>
    <t>表9</t>
  </si>
  <si>
    <t>收入总计</t>
  </si>
  <si>
    <t>一、和平县本级收入</t>
  </si>
  <si>
    <t>二、转移性收入</t>
  </si>
  <si>
    <t>表10</t>
  </si>
  <si>
    <t>本级支出</t>
  </si>
  <si>
    <t>对下级转移支付</t>
  </si>
  <si>
    <t>支出总计</t>
  </si>
  <si>
    <t xml:space="preserve">       1、本级支出</t>
  </si>
  <si>
    <t xml:space="preserve">       2、对下级转移支付</t>
  </si>
  <si>
    <t xml:space="preserve">       3、调出资金</t>
  </si>
  <si>
    <t>表11</t>
  </si>
  <si>
    <r>
      <t xml:space="preserve">项 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目</t>
    </r>
  </si>
  <si>
    <t>和平县本级政府性基金支出合计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</si>
  <si>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</si>
  <si>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</si>
  <si>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</si>
  <si>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</si>
  <si>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</si>
  <si>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表12</t>
  </si>
  <si>
    <t>项目</t>
  </si>
  <si>
    <t>表13</t>
  </si>
  <si>
    <t>一、上年末专项债务余额</t>
  </si>
  <si>
    <t>二、本年专项债务限额</t>
  </si>
  <si>
    <t>三、本年新增专项债务转贷收入</t>
  </si>
  <si>
    <t>四、本年专项债务还本额</t>
  </si>
  <si>
    <t>表14</t>
  </si>
  <si>
    <t>一、本年收入合计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</si>
  <si>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</si>
  <si>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</si>
  <si>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</si>
  <si>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</si>
  <si>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</si>
  <si>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国有资本经营预算转移支付收入</t>
  </si>
  <si>
    <t>三、上年结转结余</t>
  </si>
  <si>
    <t>表15</t>
  </si>
  <si>
    <t>一、本年支出合计</t>
  </si>
  <si>
    <t>（一）解决历史遗留问题及改革成本支出</t>
  </si>
  <si>
    <t>（二）国有企业资本金注入</t>
  </si>
  <si>
    <t>（三）国有企业政策性补贴</t>
  </si>
  <si>
    <t>（四）其他国有资本经营预算支出</t>
  </si>
  <si>
    <t>二、转移性支出</t>
  </si>
  <si>
    <t xml:space="preserve">    调出资金</t>
  </si>
  <si>
    <r>
      <t xml:space="preserve"> 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转移支付支出</t>
    </r>
  </si>
  <si>
    <t>三、结转下年</t>
  </si>
  <si>
    <t>备注：对没安排转移支付的，仍应公开国有资本经营预算转移支付表。</t>
  </si>
  <si>
    <r>
      <t>表1</t>
    </r>
    <r>
      <rPr>
        <sz val="11"/>
        <color indexed="8"/>
        <rFont val="宋体"/>
        <family val="0"/>
      </rPr>
      <t>6</t>
    </r>
  </si>
  <si>
    <t>2016年和平县本级社会保险基金预算收入决算表</t>
  </si>
  <si>
    <t>和平县本级社会保险基金总收入合计</t>
  </si>
  <si>
    <t xml:space="preserve">   其中：保险费收入</t>
  </si>
  <si>
    <t>项     目</t>
  </si>
  <si>
    <t>备注：县区级没有社保基金决算数据的，仍应公开空表，备注说明有关情况。</t>
  </si>
  <si>
    <r>
      <t>表1</t>
    </r>
    <r>
      <rPr>
        <sz val="11"/>
        <color indexed="8"/>
        <rFont val="宋体"/>
        <family val="0"/>
      </rPr>
      <t>7</t>
    </r>
  </si>
  <si>
    <t>市（县、区）本级社会保险基金支出合计</t>
  </si>
  <si>
    <t>　　其中：社会保险待遇支出</t>
  </si>
  <si>
    <t>　　1.养老保险待遇支出</t>
  </si>
  <si>
    <t xml:space="preserve">      其中：（1）基本养老金</t>
  </si>
  <si>
    <t xml:space="preserve">            （2）医疗补助金</t>
  </si>
  <si>
    <t xml:space="preserve">            （3）丧葬抚恤补助</t>
  </si>
  <si>
    <t xml:space="preserve">    2.其他企业职工基本养老保险基金支出</t>
  </si>
  <si>
    <t>　　1.失业保险待遇支出</t>
  </si>
  <si>
    <t xml:space="preserve">      其中：（1）失业保险金</t>
  </si>
  <si>
    <t xml:space="preserve">            （2）医疗保险费</t>
  </si>
  <si>
    <t xml:space="preserve">            （4）职业培训和职业介绍补贴</t>
  </si>
  <si>
    <t xml:space="preserve">   2.其他失业保险基金支出</t>
  </si>
  <si>
    <t>　　1.基本医疗保险待遇支出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</si>
  <si>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</si>
  <si>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</si>
  <si>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2.其他城镇职工基本医疗保险基金支出</t>
  </si>
  <si>
    <t>　　1.工伤保险待遇支出</t>
  </si>
  <si>
    <t xml:space="preserve">    2.劳动能力鉴定支出</t>
  </si>
  <si>
    <t xml:space="preserve">    3.工伤预防费用支出</t>
  </si>
  <si>
    <t xml:space="preserve">    4.其他工伤保险基金支出</t>
  </si>
  <si>
    <t xml:space="preserve">    1.生育保险待遇支出</t>
  </si>
  <si>
    <t xml:space="preserve">      其中：（1）生育医疗费用支出</t>
  </si>
  <si>
    <t xml:space="preserve">            （2）生育津贴支出</t>
  </si>
  <si>
    <t xml:space="preserve">    2.其他生育保险基金支出</t>
  </si>
  <si>
    <t xml:space="preserve">    1.养老保险待遇支出</t>
  </si>
  <si>
    <t xml:space="preserve">      其中：（1）基础养老金支出</t>
  </si>
  <si>
    <t xml:space="preserve">            （2）个人账户养老金支出</t>
  </si>
  <si>
    <t xml:space="preserve">            （3）丧葬抚恤补助支出</t>
  </si>
  <si>
    <t xml:space="preserve">    2.其他城乡居民基本养老保险基金支出</t>
  </si>
  <si>
    <t xml:space="preserve">      其中：城乡居民基本医疗保险基金医疗保险待遇支出</t>
  </si>
  <si>
    <t xml:space="preserve">    2.大病医疗保险支出</t>
  </si>
  <si>
    <t xml:space="preserve">    3.其他城乡居民基本医疗保险基金支出</t>
  </si>
  <si>
    <t>八、机关事业单位基本养老保险基金支出</t>
  </si>
  <si>
    <t xml:space="preserve">      其中：基本养老金支出</t>
  </si>
  <si>
    <t xml:space="preserve">    2.其他机关事业单位基本养老保险基金支出</t>
  </si>
  <si>
    <t>备注：县区级没有社保基金决算数据的，仍应公开空表，备注说明有关情况。</t>
  </si>
  <si>
    <t>单位：亿元</t>
  </si>
  <si>
    <t>其中：散装水泥专项资金收入</t>
  </si>
  <si>
    <t xml:space="preserve">     新型墙体材料专项基金收入</t>
  </si>
  <si>
    <t xml:space="preserve">     城市公用事业附加收入</t>
  </si>
  <si>
    <t xml:space="preserve">     国有土地使用权出让收入</t>
  </si>
  <si>
    <t xml:space="preserve">     彩票公益金收入</t>
  </si>
  <si>
    <t xml:space="preserve">     城市基础设施配套费收入</t>
  </si>
  <si>
    <t xml:space="preserve">     污水处理费收入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</si>
  <si>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上级补助收入</t>
    </r>
  </si>
  <si>
    <t>三、债务转贷收入</t>
  </si>
  <si>
    <t>四、政府性基金上年结余</t>
  </si>
  <si>
    <t>五、调入资金</t>
  </si>
  <si>
    <t>十、债务还本支出</t>
  </si>
  <si>
    <t>十一、债务发行费用支出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</si>
  <si>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</si>
  <si>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</si>
  <si>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</si>
  <si>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</si>
  <si>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</si>
  <si>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</si>
  <si>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</si>
  <si>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</si>
  <si>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</si>
  <si>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>六、资源勘探信息等支出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</si>
  <si>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</si>
  <si>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</si>
  <si>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  其中：无线电频率占用费安排的支出</t>
  </si>
  <si>
    <t xml:space="preserve">  彩票公益金及对应专项债务收入安排的支出</t>
  </si>
  <si>
    <t>备注：本县未编国有资本经营预算收支。</t>
  </si>
  <si>
    <r>
      <t xml:space="preserve">项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目</t>
    </r>
  </si>
  <si>
    <t>二十九、安排预算稳定调节基金</t>
  </si>
  <si>
    <t>三、相关说明</t>
  </si>
  <si>
    <t>（一）税收返还和转移支付情况。</t>
  </si>
  <si>
    <t>（二）举借债务情况。</t>
  </si>
  <si>
    <t>（三）本级汇总的一般公共预算“三公”经费决算执行情况。</t>
  </si>
  <si>
    <t>详见预算草案报表6说明。</t>
  </si>
  <si>
    <t>（四）预算绩效工作推进情况。</t>
  </si>
  <si>
    <t xml:space="preserve">   备注：和平县镇级财政实行“镇财县统”方式，预算由县财政统编，集中支付结算，故无税收返还和转移支付支出。</t>
  </si>
  <si>
    <t>备注：和平县镇级财政实行“镇财县统”方式，预算由县财政统编，集中支付结算，故无税收返还和转移支付支出。</t>
  </si>
  <si>
    <t>2016年和平县政府决算公开</t>
  </si>
  <si>
    <t xml:space="preserve">    2016年对下级税收返还和转移支付决算数0（和平县镇级财政实行“镇财县统”方式，预算由县财政统编，集中支付结算，故无税收返还和转移支付支出）。</t>
  </si>
  <si>
    <r>
      <t>1.地方政府债务限额余额情况。</t>
    </r>
    <r>
      <rPr>
        <sz val="11"/>
        <color theme="1"/>
        <rFont val="Calibri"/>
        <family val="0"/>
      </rPr>
      <t>2016年政府债务余额10.62亿元，比上年新增1.84亿元。其中：一般债务余额8.24亿元，专项债务余额2.38亿元。2016年政府债务限额11.04亿元，其中：一般债务限额8.44亿元，专项债务限额2.60亿元。</t>
    </r>
  </si>
  <si>
    <r>
      <t>3.地方政府债务还本情况。</t>
    </r>
    <r>
      <rPr>
        <sz val="11"/>
        <color theme="1"/>
        <rFont val="Calibri"/>
        <family val="0"/>
      </rPr>
      <t>2016年地方政府债务还本2.05亿元，其中：一般债务还本0.83亿元，专项债务还本1.22亿元。</t>
    </r>
  </si>
  <si>
    <t>2016年和平县政府决算公开目录</t>
  </si>
  <si>
    <t>表1 2016年和平县一般公共预算收入决算表</t>
  </si>
  <si>
    <t>表2 2016年和平县一般公共预算支出决算表（按功能分类）</t>
  </si>
  <si>
    <t>表3 2016年和平县一般公共预算支出决算表（按经济分类）</t>
  </si>
  <si>
    <t>表4 2016年和平县本级一般公共预算支出决算表（按功能分类）</t>
  </si>
  <si>
    <t>关于2016年和平县本级一般公共预算支出的说明</t>
  </si>
  <si>
    <t>表5 2016年和平县一般公共预算基本支出决算表（按经济分类）</t>
  </si>
  <si>
    <t>表6 2016年和平县一般公共预算“三公”经费决算表</t>
  </si>
  <si>
    <t>关于2016年和平县一般公共预算“三公”经费决算的说明</t>
  </si>
  <si>
    <t>表7 2016年和平县一般公共预算税收返还和转移支付决算表（按项目分地区列示）</t>
  </si>
  <si>
    <t>表8 2016年和平县政府一般债务限额及余额情况表</t>
  </si>
  <si>
    <t>表9 2016年和平县政府性基金预算收入决算表</t>
  </si>
  <si>
    <t>表10 2016年和平县政府性基金预算支出决算表</t>
  </si>
  <si>
    <t>表11 2016年和平县本级政府性基金预算支出决算表</t>
  </si>
  <si>
    <t>表12 2016年和平县政府性基金转移支付决算表（按项目分地区列示）</t>
  </si>
  <si>
    <t>表13 2016年和平县政府专项债务限额及余额情况表</t>
  </si>
  <si>
    <t>表14 2016年和平县国有资本经营预算收入决算表</t>
  </si>
  <si>
    <t>表15 2016年和平县国有资本经营预算支出决算表</t>
  </si>
  <si>
    <t>表16 2016年和平县本级社会保险基金预算收入决算表</t>
  </si>
  <si>
    <t>表17 2016年和平县本级社会保险基金预算支出决算表</t>
  </si>
  <si>
    <t>2016年和平县一般公共预算收入决算表</t>
  </si>
  <si>
    <t>九、上年结转收入</t>
  </si>
  <si>
    <t>八、调入预算稳定调节基金</t>
  </si>
  <si>
    <t>三十、增设预算周转金</t>
  </si>
  <si>
    <t>三十一、结转下年使用</t>
  </si>
  <si>
    <r>
      <t>201</t>
    </r>
    <r>
      <rPr>
        <b/>
        <sz val="18"/>
        <rFont val="宋体"/>
        <family val="0"/>
      </rPr>
      <t>6年和平县一般公共预算支出决算表（按功能分类）</t>
    </r>
  </si>
  <si>
    <t>2016年和平县一般公共预算支出决算表（按经济分类）</t>
  </si>
  <si>
    <t>2016年和平县本级一般公共预算支出决算表（按功能分类）</t>
  </si>
  <si>
    <t xml:space="preserve">    社区矫正</t>
  </si>
  <si>
    <t xml:space="preserve">    司法鉴定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</si>
  <si>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</si>
  <si>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</si>
  <si>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</si>
  <si>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</si>
  <si>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</si>
  <si>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</si>
  <si>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</si>
  <si>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</si>
  <si>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科技重大项目</t>
  </si>
  <si>
    <t xml:space="preserve">    科技重大专项</t>
  </si>
  <si>
    <t xml:space="preserve">    重点研发计划</t>
  </si>
  <si>
    <t xml:space="preserve">  新闻出版广播影视</t>
  </si>
  <si>
    <t xml:space="preserve">    其他新闻出版广播影视支出</t>
  </si>
  <si>
    <t xml:space="preserve">    用一般公共预算补充基金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</si>
  <si>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</si>
  <si>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</si>
  <si>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</si>
  <si>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就业创业服务补贴</t>
  </si>
  <si>
    <t xml:space="preserve">    求职创业补贴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</si>
  <si>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</si>
  <si>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</si>
  <si>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</si>
  <si>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</si>
  <si>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</si>
  <si>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</si>
  <si>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  补充小额担保贷款基金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</si>
  <si>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</si>
  <si>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</si>
  <si>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</si>
  <si>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  海岛和海域保护</t>
  </si>
  <si>
    <t xml:space="preserve">  其他国土海洋气象等支出(款)</t>
  </si>
  <si>
    <t xml:space="preserve">    其他国土海洋气象等支出(项)</t>
  </si>
  <si>
    <t xml:space="preserve">    住房公积金管理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</si>
  <si>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</si>
  <si>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</si>
  <si>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</si>
  <si>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</si>
  <si>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</si>
  <si>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</si>
  <si>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</si>
  <si>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</si>
  <si>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</si>
  <si>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</si>
  <si>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</si>
  <si>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</si>
  <si>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</si>
  <si>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</si>
  <si>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总支出合计</t>
  </si>
  <si>
    <t xml:space="preserve">    机关事业单位基本养老保险缴费</t>
  </si>
  <si>
    <t>2016年和平县本级一般公共预算基本支出决算表（按经济分类）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</si>
  <si>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</si>
  <si>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</si>
  <si>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</si>
  <si>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</si>
  <si>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</si>
  <si>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</si>
  <si>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</si>
  <si>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</si>
  <si>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</si>
  <si>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</si>
  <si>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</si>
  <si>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</si>
  <si>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</si>
  <si>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</si>
  <si>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</si>
  <si>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</si>
  <si>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</si>
  <si>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</si>
  <si>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</si>
  <si>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</si>
  <si>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</si>
  <si>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</si>
  <si>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</si>
  <si>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</si>
  <si>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</si>
  <si>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</si>
  <si>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</si>
  <si>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</si>
  <si>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</si>
  <si>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</si>
  <si>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</si>
  <si>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</si>
  <si>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</si>
  <si>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>其他支出</t>
  </si>
  <si>
    <t xml:space="preserve">  预备费</t>
  </si>
  <si>
    <t xml:space="preserve">  预留</t>
  </si>
  <si>
    <t xml:space="preserve">  赠与</t>
  </si>
  <si>
    <t xml:space="preserve">  贷款转贷</t>
  </si>
  <si>
    <r>
      <t>201</t>
    </r>
    <r>
      <rPr>
        <b/>
        <sz val="18"/>
        <rFont val="华文中宋"/>
        <family val="0"/>
      </rPr>
      <t>6</t>
    </r>
    <r>
      <rPr>
        <b/>
        <sz val="18"/>
        <rFont val="华文中宋"/>
        <family val="0"/>
      </rPr>
      <t>年和平县本级一般公共预算“三公”经费决算表</t>
    </r>
  </si>
  <si>
    <t>‘</t>
  </si>
  <si>
    <r>
      <t xml:space="preserve">      </t>
    </r>
    <r>
      <rPr>
        <b/>
        <sz val="16"/>
        <color indexed="8"/>
        <rFont val="宋体"/>
        <family val="0"/>
      </rPr>
      <t>和平县2016年一般公共预算“三公”经费情况说明</t>
    </r>
    <r>
      <rPr>
        <sz val="11"/>
        <color theme="1"/>
        <rFont val="Calibri"/>
        <family val="0"/>
      </rPr>
      <t xml:space="preserve">
</t>
    </r>
    <r>
      <rPr>
        <b/>
        <sz val="14"/>
        <rFont val="宋体"/>
        <family val="0"/>
      </rPr>
      <t>一、“三公”经费的构成</t>
    </r>
    <r>
      <rPr>
        <sz val="14"/>
        <rFont val="宋体"/>
        <family val="0"/>
      </rPr>
      <t xml:space="preserve">
1.因公出国（境）经费指单位工作人员公务出国（境）的住宿费、差旅费、伙食补助费、杂费、培训费等支出。
2.公务用车购置及运行维护费指单位公务用车购置费（含车辆购置税）及租用费、燃料费、维修费、过路过桥费、保险费、安全奖励费用等支出，公务用车指用于履行公务的机动车辆，包括领导干部专车、一般公务用车和执法执勤用车。
3.公务接待费指单位按规定开支的各类公务接待（含外宾接待）支出，包括出席会议、考察调研、执行任务、学习交流、检查指导、请示汇报工作等公务活动，由各单位据实安排。
</t>
    </r>
    <r>
      <rPr>
        <b/>
        <sz val="14"/>
        <rFont val="宋体"/>
        <family val="0"/>
      </rPr>
      <t>二、2016年“三公”经费变动情况</t>
    </r>
    <r>
      <rPr>
        <sz val="14"/>
        <rFont val="宋体"/>
        <family val="0"/>
      </rPr>
      <t xml:space="preserve">
1.2016年和平县各行政事业单位“三公”经费决算数为1930.07万元，比上年同期决算数1926.91万元增加3.16万元，增长0.16%。其中：因公出国（境）费用5.85万元，与上年决算数8.96万元相比，减少3.38万元，下降37.7%；公务用车购置及运行维护费1569.59万元，与上年决算数1533.67万元相比，增加35.92万元，增长2.34%；公务接待费354.90万元，与上年决算数384.28万元相比，减少29.38万元，下降7.6%。
2.变动原因：</t>
    </r>
    <r>
      <rPr>
        <sz val="14"/>
        <color indexed="8"/>
        <rFont val="宋体"/>
        <family val="0"/>
      </rPr>
      <t>一是因公出国（境）方面，主要是认真贯彻省级文件精神，厉行节约，降低费用；二是公务用车购置及运行维护费方面，乡镇卫生院“5个1”工程上级配备救护车4辆；三是公务接待费方面，主要是认真贯彻省级文件精神，厉行节约，严格接待标准。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</si>
  <si>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年和平县一般公共预算税收返还和转移支付决算表（按项目分地区）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</si>
  <si>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年和平县政府一般债务限额及余额情况表</t>
    </r>
  </si>
  <si>
    <r>
      <t>201</t>
    </r>
    <r>
      <rPr>
        <b/>
        <sz val="20"/>
        <color indexed="63"/>
        <rFont val="宋体"/>
        <family val="0"/>
      </rPr>
      <t>6</t>
    </r>
    <r>
      <rPr>
        <b/>
        <sz val="20"/>
        <color indexed="63"/>
        <rFont val="宋体"/>
        <family val="0"/>
      </rPr>
      <t>年和平县政府性基金预算收入决算表</t>
    </r>
  </si>
  <si>
    <t>2016年和平县政府性基金预算支出决算表</t>
  </si>
  <si>
    <t>十二、债务付息</t>
  </si>
  <si>
    <t>十三、调出资金</t>
  </si>
  <si>
    <t>十四、政府性基金年终结余</t>
  </si>
  <si>
    <r>
      <t>201</t>
    </r>
    <r>
      <rPr>
        <b/>
        <sz val="20"/>
        <color indexed="63"/>
        <rFont val="宋体"/>
        <family val="0"/>
      </rPr>
      <t>6年和平县本级政府性基金预算支付决算表</t>
    </r>
  </si>
  <si>
    <t>七、商业服务业等支出</t>
  </si>
  <si>
    <t>八、其他支出</t>
  </si>
  <si>
    <t>九、债务发行费用支出</t>
  </si>
  <si>
    <t xml:space="preserve">     旅游发展基金支出</t>
  </si>
  <si>
    <t>十、债务付息支出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</si>
  <si>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年和平县政府性基金转移支付决算表（按项目分地区）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</si>
  <si>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年和平县政府专项债务限额及余额情况表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</si>
  <si>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年和平县国有资本经营预算收入决算表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</si>
  <si>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年和平县国有资本经营预算支出决算表</t>
    </r>
  </si>
  <si>
    <t>2016年和平县本级社会保险基金预算支出决算表</t>
  </si>
  <si>
    <t>1、对镇级财政税收收入管理，按县政府文件规定执行，镇级非税收入须全额上缴财政。</t>
  </si>
  <si>
    <t>2、对县直行政事业单位实行部门预算，年终只作指标对帐，不再进行零星项目对帐。不再追拨年终经费补助。政策性增支和关系全局性的必要支出按新的文件规定解决。</t>
  </si>
  <si>
    <t>3、税务征收经费、代收、代缴税款手续、奖励经费等，按缴入地方财政金库的本级财政收入的净额收入计算。具体计算按县政府文件规定执行。</t>
  </si>
  <si>
    <t>一、决算报告（详见附表）</t>
  </si>
  <si>
    <t>二、决算报表（详见附表）</t>
  </si>
  <si>
    <r>
      <t>2.地方政府债券发行情况。</t>
    </r>
    <r>
      <rPr>
        <sz val="11"/>
        <color theme="1"/>
        <rFont val="Calibri"/>
        <family val="0"/>
      </rPr>
      <t>2016年发行地方政府债券3.94亿元,其中：一般债券2.00亿元，专项债券1.94亿元。新增债券2.00亿元，其中：新增一般债券1.28亿元，新增专项债券0.72亿元。</t>
    </r>
  </si>
  <si>
    <r>
      <t xml:space="preserve">  </t>
    </r>
    <r>
      <rPr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</t>
    </r>
    <r>
      <rPr>
        <b/>
        <sz val="22"/>
        <rFont val="宋体"/>
        <family val="0"/>
      </rPr>
      <t>关于2016年和平县本级一般公共预算支出决算的说明</t>
    </r>
    <r>
      <rPr>
        <sz val="14"/>
        <rFont val="宋体"/>
        <family val="0"/>
      </rPr>
      <t xml:space="preserve">
     2016年我县本级一般公共预算支出345901万元，比上年增加13402万元，增长4%。主要是民生支出增支，各项强农惠农资金及教育、社保、环保、医疗保障等民生需要得到了保障。主要变动项目有：
1、2016年一般公共服务支出41635万元，比去年增加7430万元，增长22%。主要原因是政策性提高全县行政事业单位统发工资及住房维修补贴。                                                                                                         2、2016年公共安全支出10533万元，比上年减少3833万元，下降27%。主要原因是项目资金按进度拨款。
3、2016年教育支出69924万元，比上年增加6891万元，增长11%。主要原因是政策性提高全县行政事业单位统发工资及住房维修补贴。
4、2016年文化体育与传媒支出5851万元，比上年增加2720万元，增长87%。主要原因是专项项目资金增加。
5、2016年社会保障和就业支出59001万元，比上年增加13182万元，增长29%。主要原因是底线民生保障提标。
6、2016年医疗卫生与计划生育支出45491万元，比上年增加7295万元，增长19%，主要原因是政策性提高全县行政事业单位统发工资及住房维修补贴。
7、2016年节能环保支出8427万元，比上年减少3139万元，下降27%。主要原因是项目资金按进度拨款。                                                                                                                                            
8、2016年城乡社区支出9418万元，比上年增加1395万元，增长17%，主要原因是政策性提高全县行政事业单位统发工资及住房维修补贴。                                                                                            9、2016年农林水支出65917万元，比上年减少8073万元，下降11%。主要原因是项目资金按进度拨款。
10、2016年交通运输支出9812万元，比上年增加5463万元，增长126%。主要原因是S339线、大环市路等项目资金。
11、2016年资源勘探信息等支出2894万元，比上年减少12586万元，下降81%。主要原因是项目资金按进度拨款。                                                                                          12、2016年商业服务业等事务支出754万元，比上年增加205万元，增长37%。主要原因是政策性提高全县行政事业单位统发工资及专项资金增加。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</si>
</sst>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0_ "/>
  </numFmts>
  <fonts count="80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8"/>
      <color indexed="63"/>
      <name val="宋体"/>
      <family val="0"/>
    </font>
    <font>
      <sz val="12"/>
      <name val="楷体_GB2312"/>
      <family val="0"/>
    </font>
    <font>
      <b/>
      <sz val="18"/>
      <name val="华文中宋"/>
      <family val="0"/>
    </font>
    <font>
      <sz val="12"/>
      <name val="华文中宋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name val="黑体"/>
      <family val="3"/>
    </font>
    <font>
      <b/>
      <sz val="14"/>
      <name val="黑体"/>
      <family val="3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name val="楷体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indexed="63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8"/>
      <name val="Calibri"/>
      <family val="0"/>
    </font>
    <font>
      <sz val="11"/>
      <name val="Cambria"/>
      <family val="0"/>
    </font>
    <font>
      <b/>
      <sz val="12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indexed="9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23"/>
      </left>
      <right>
        <color indexed="22"/>
      </right>
      <top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5" applyNumberFormat="0" applyAlignment="0" applyProtection="0"/>
    <xf numFmtId="0" fontId="61" fillId="24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3" borderId="8" applyNumberFormat="0" applyAlignment="0" applyProtection="0"/>
    <xf numFmtId="0" fontId="67" fillId="32" borderId="5" applyNumberFormat="0" applyAlignment="0" applyProtection="0"/>
    <xf numFmtId="0" fontId="68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2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6" fillId="0" borderId="0" xfId="40">
      <alignment/>
      <protection/>
    </xf>
    <xf numFmtId="0" fontId="6" fillId="0" borderId="0" xfId="40" applyFont="1" applyAlignment="1">
      <alignment horizontal="right"/>
      <protection/>
    </xf>
    <xf numFmtId="0" fontId="5" fillId="34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10" xfId="42" applyFont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5" fillId="35" borderId="10" xfId="42" applyFont="1" applyFill="1" applyBorder="1" applyAlignment="1">
      <alignment horizontal="left" vertical="center" wrapText="1"/>
      <protection/>
    </xf>
    <xf numFmtId="176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6" fontId="22" fillId="36" borderId="1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176" fontId="5" fillId="3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 shrinkToFit="1"/>
    </xf>
    <xf numFmtId="0" fontId="5" fillId="0" borderId="0" xfId="42" applyFont="1" applyBorder="1" applyAlignment="1">
      <alignment horizontal="left" vertical="center" wrapText="1"/>
      <protection/>
    </xf>
    <xf numFmtId="178" fontId="5" fillId="3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 shrinkToFit="1"/>
    </xf>
    <xf numFmtId="176" fontId="5" fillId="36" borderId="10" xfId="0" applyNumberFormat="1" applyFont="1" applyFill="1" applyBorder="1" applyAlignment="1">
      <alignment horizontal="center" vertical="center"/>
    </xf>
    <xf numFmtId="176" fontId="23" fillId="36" borderId="10" xfId="0" applyNumberFormat="1" applyFont="1" applyFill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/>
    </xf>
    <xf numFmtId="0" fontId="22" fillId="36" borderId="10" xfId="0" applyFont="1" applyFill="1" applyBorder="1" applyAlignment="1">
      <alignment horizontal="center" vertical="center" shrinkToFit="1"/>
    </xf>
    <xf numFmtId="178" fontId="22" fillId="36" borderId="10" xfId="0" applyNumberFormat="1" applyFont="1" applyFill="1" applyBorder="1" applyAlignment="1">
      <alignment horizontal="center" vertical="center" shrinkToFit="1"/>
    </xf>
    <xf numFmtId="0" fontId="70" fillId="0" borderId="0" xfId="0" applyFont="1" applyAlignment="1">
      <alignment/>
    </xf>
    <xf numFmtId="0" fontId="72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76" fontId="15" fillId="34" borderId="10" xfId="0" applyNumberFormat="1" applyFont="1" applyFill="1" applyBorder="1" applyAlignment="1">
      <alignment horizontal="center" vertical="center" shrinkToFit="1"/>
    </xf>
    <xf numFmtId="178" fontId="15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left" vertical="center" wrapText="1"/>
    </xf>
    <xf numFmtId="176" fontId="16" fillId="3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73" fillId="35" borderId="0" xfId="0" applyFont="1" applyFill="1" applyBorder="1" applyAlignment="1">
      <alignment horizontal="left" vertical="center"/>
    </xf>
    <xf numFmtId="0" fontId="73" fillId="35" borderId="0" xfId="0" applyFont="1" applyFill="1" applyBorder="1" applyAlignment="1">
      <alignment horizontal="right" vertical="center"/>
    </xf>
    <xf numFmtId="0" fontId="74" fillId="34" borderId="10" xfId="0" applyFont="1" applyFill="1" applyBorder="1" applyAlignment="1">
      <alignment horizontal="center" vertical="center" wrapText="1"/>
    </xf>
    <xf numFmtId="0" fontId="14" fillId="34" borderId="10" xfId="42" applyFont="1" applyFill="1" applyBorder="1" applyAlignment="1">
      <alignment horizontal="left" vertical="center" wrapText="1"/>
      <protection/>
    </xf>
    <xf numFmtId="0" fontId="6" fillId="34" borderId="10" xfId="42" applyFont="1" applyFill="1" applyBorder="1" applyAlignment="1">
      <alignment horizontal="left" vertical="center" wrapText="1"/>
      <protection/>
    </xf>
    <xf numFmtId="176" fontId="74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/>
    </xf>
    <xf numFmtId="176" fontId="75" fillId="34" borderId="10" xfId="0" applyNumberFormat="1" applyFont="1" applyFill="1" applyBorder="1" applyAlignment="1">
      <alignment horizontal="center" vertical="center"/>
    </xf>
    <xf numFmtId="0" fontId="16" fillId="0" borderId="10" xfId="42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5" fillId="0" borderId="10" xfId="41" applyFont="1" applyFill="1" applyBorder="1" applyAlignment="1">
      <alignment vertical="center" wrapText="1"/>
      <protection/>
    </xf>
    <xf numFmtId="0" fontId="74" fillId="34" borderId="10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7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6" fillId="0" borderId="10" xfId="4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74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vertical="center" wrapText="1"/>
    </xf>
    <xf numFmtId="178" fontId="15" fillId="34" borderId="10" xfId="0" applyNumberFormat="1" applyFont="1" applyFill="1" applyBorder="1" applyAlignment="1">
      <alignment vertical="center" wrapText="1"/>
    </xf>
    <xf numFmtId="176" fontId="15" fillId="34" borderId="1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176" fontId="16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vertical="center"/>
    </xf>
    <xf numFmtId="0" fontId="77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76" fontId="7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1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4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10" xfId="55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43" fontId="59" fillId="0" borderId="10" xfId="5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right" vertical="center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5" fillId="38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14" fillId="34" borderId="18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center" wrapText="1"/>
    </xf>
    <xf numFmtId="176" fontId="14" fillId="34" borderId="18" xfId="0" applyNumberFormat="1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59" fillId="0" borderId="10" xfId="55" applyNumberFormat="1" applyFont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177" fontId="59" fillId="0" borderId="10" xfId="55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59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176" fontId="59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77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27" xfId="0" applyFont="1" applyFill="1" applyBorder="1" applyAlignment="1">
      <alignment horizontal="center" vertical="center" wrapText="1"/>
    </xf>
    <xf numFmtId="176" fontId="79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79" fillId="34" borderId="26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8" fillId="0" borderId="0" xfId="0" applyFont="1" applyFill="1" applyAlignment="1">
      <alignment horizontal="righ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8" fillId="0" borderId="41" xfId="46" applyFont="1" applyFill="1" applyBorder="1" applyAlignment="1">
      <alignment horizontal="center" vertical="center" wrapText="1"/>
    </xf>
    <xf numFmtId="0" fontId="8" fillId="0" borderId="42" xfId="46" applyFont="1" applyFill="1" applyBorder="1" applyAlignment="1">
      <alignment horizontal="center" vertical="center" wrapText="1"/>
    </xf>
    <xf numFmtId="0" fontId="8" fillId="0" borderId="25" xfId="46" applyFont="1" applyFill="1" applyBorder="1" applyAlignment="1">
      <alignment horizontal="center" vertical="center" wrapText="1"/>
    </xf>
    <xf numFmtId="0" fontId="8" fillId="0" borderId="43" xfId="46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top" wrapText="1"/>
    </xf>
    <xf numFmtId="0" fontId="70" fillId="0" borderId="0" xfId="0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2007年地方预算表格（修订2版） 2" xfId="41"/>
    <cellStyle name="常规_Sheet1" xfId="42"/>
    <cellStyle name="Hyperlink" xfId="43"/>
    <cellStyle name="好" xfId="44"/>
    <cellStyle name="好_2" xfId="45"/>
    <cellStyle name="好_其他部门(按照总人口测算）—20080416_不含人员经费系数_财力性转移支付2010年预算参考数 7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zoomScalePageLayoutView="0" workbookViewId="0" topLeftCell="A4">
      <selection activeCell="A13" sqref="A13"/>
    </sheetView>
  </sheetViews>
  <sheetFormatPr defaultColWidth="9.140625" defaultRowHeight="15"/>
  <cols>
    <col min="1" max="1" width="90.28125" style="220" customWidth="1"/>
    <col min="2" max="16384" width="9.00390625" style="220" customWidth="1"/>
  </cols>
  <sheetData>
    <row r="1" ht="22.5" customHeight="1">
      <c r="A1" s="250" t="s">
        <v>1395</v>
      </c>
    </row>
    <row r="2" ht="25.5" customHeight="1">
      <c r="A2" s="250"/>
    </row>
    <row r="3" ht="36" customHeight="1">
      <c r="A3" s="222" t="s">
        <v>1541</v>
      </c>
    </row>
    <row r="4" ht="36" customHeight="1">
      <c r="A4" s="222" t="s">
        <v>1542</v>
      </c>
    </row>
    <row r="5" ht="36" customHeight="1">
      <c r="A5" s="222" t="s">
        <v>1387</v>
      </c>
    </row>
    <row r="6" ht="36" customHeight="1">
      <c r="A6" s="223" t="s">
        <v>1388</v>
      </c>
    </row>
    <row r="7" ht="44.25" customHeight="1">
      <c r="A7" s="226" t="s">
        <v>1396</v>
      </c>
    </row>
    <row r="8" ht="36" customHeight="1">
      <c r="A8" s="223" t="s">
        <v>1389</v>
      </c>
    </row>
    <row r="9" ht="69.75" customHeight="1">
      <c r="A9" s="225" t="s">
        <v>1397</v>
      </c>
    </row>
    <row r="10" ht="62.25" customHeight="1">
      <c r="A10" s="225" t="s">
        <v>1543</v>
      </c>
    </row>
    <row r="11" ht="54.75" customHeight="1">
      <c r="A11" s="225" t="s">
        <v>1398</v>
      </c>
    </row>
    <row r="12" ht="36" customHeight="1">
      <c r="A12" s="223" t="s">
        <v>1390</v>
      </c>
    </row>
    <row r="13" ht="36" customHeight="1">
      <c r="A13" s="224" t="s">
        <v>1391</v>
      </c>
    </row>
    <row r="14" ht="36" customHeight="1">
      <c r="A14" s="223" t="s">
        <v>1392</v>
      </c>
    </row>
    <row r="15" ht="36" customHeight="1">
      <c r="A15" s="249" t="s">
        <v>1538</v>
      </c>
    </row>
    <row r="16" ht="36.75" customHeight="1">
      <c r="A16" s="95" t="s">
        <v>1539</v>
      </c>
    </row>
    <row r="17" ht="45.75" customHeight="1">
      <c r="A17" s="95" t="s">
        <v>1540</v>
      </c>
    </row>
  </sheetData>
  <sheetProtection/>
  <mergeCells count="1">
    <mergeCell ref="A1:A2"/>
  </mergeCells>
  <printOptions/>
  <pageMargins left="0.87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K6" sqref="K6"/>
    </sheetView>
  </sheetViews>
  <sheetFormatPr defaultColWidth="9.00390625" defaultRowHeight="15"/>
  <cols>
    <col min="8" max="8" width="26.57421875" style="0" customWidth="1"/>
  </cols>
  <sheetData>
    <row r="1" spans="1:8" ht="39" customHeight="1">
      <c r="A1" s="296" t="s">
        <v>1519</v>
      </c>
      <c r="B1" s="297"/>
      <c r="C1" s="297"/>
      <c r="D1" s="297"/>
      <c r="E1" s="297"/>
      <c r="F1" s="297"/>
      <c r="G1" s="297"/>
      <c r="H1" s="297"/>
    </row>
    <row r="2" spans="1:8" ht="39" customHeight="1">
      <c r="A2" s="297"/>
      <c r="B2" s="297"/>
      <c r="C2" s="297"/>
      <c r="D2" s="297"/>
      <c r="E2" s="297"/>
      <c r="F2" s="297"/>
      <c r="G2" s="297"/>
      <c r="H2" s="297"/>
    </row>
    <row r="3" spans="1:8" ht="39" customHeight="1">
      <c r="A3" s="297"/>
      <c r="B3" s="297"/>
      <c r="C3" s="297"/>
      <c r="D3" s="297"/>
      <c r="E3" s="297"/>
      <c r="F3" s="297"/>
      <c r="G3" s="297"/>
      <c r="H3" s="297"/>
    </row>
    <row r="4" spans="1:8" ht="39" customHeight="1">
      <c r="A4" s="297"/>
      <c r="B4" s="297"/>
      <c r="C4" s="297"/>
      <c r="D4" s="297"/>
      <c r="E4" s="297"/>
      <c r="F4" s="297"/>
      <c r="G4" s="297"/>
      <c r="H4" s="297"/>
    </row>
    <row r="5" spans="1:8" ht="39" customHeight="1">
      <c r="A5" s="297"/>
      <c r="B5" s="297"/>
      <c r="C5" s="297"/>
      <c r="D5" s="297"/>
      <c r="E5" s="297"/>
      <c r="F5" s="297"/>
      <c r="G5" s="297"/>
      <c r="H5" s="297"/>
    </row>
    <row r="6" spans="1:8" ht="39" customHeight="1">
      <c r="A6" s="297"/>
      <c r="B6" s="297"/>
      <c r="C6" s="297"/>
      <c r="D6" s="297"/>
      <c r="E6" s="297"/>
      <c r="F6" s="297"/>
      <c r="G6" s="297"/>
      <c r="H6" s="297"/>
    </row>
    <row r="7" spans="1:8" ht="39" customHeight="1">
      <c r="A7" s="297"/>
      <c r="B7" s="297"/>
      <c r="C7" s="297"/>
      <c r="D7" s="297"/>
      <c r="E7" s="297"/>
      <c r="F7" s="297"/>
      <c r="G7" s="297"/>
      <c r="H7" s="297"/>
    </row>
    <row r="8" spans="1:8" ht="39" customHeight="1">
      <c r="A8" s="297"/>
      <c r="B8" s="297"/>
      <c r="C8" s="297"/>
      <c r="D8" s="297"/>
      <c r="E8" s="297"/>
      <c r="F8" s="297"/>
      <c r="G8" s="297"/>
      <c r="H8" s="297"/>
    </row>
    <row r="9" spans="1:8" ht="39" customHeight="1">
      <c r="A9" s="297"/>
      <c r="B9" s="297"/>
      <c r="C9" s="297"/>
      <c r="D9" s="297"/>
      <c r="E9" s="297"/>
      <c r="F9" s="297"/>
      <c r="G9" s="297"/>
      <c r="H9" s="297"/>
    </row>
    <row r="10" spans="1:8" ht="39" customHeight="1">
      <c r="A10" s="297"/>
      <c r="B10" s="297"/>
      <c r="C10" s="297"/>
      <c r="D10" s="297"/>
      <c r="E10" s="297"/>
      <c r="F10" s="297"/>
      <c r="G10" s="297"/>
      <c r="H10" s="297"/>
    </row>
    <row r="11" spans="1:8" ht="39" customHeight="1">
      <c r="A11" s="297"/>
      <c r="B11" s="297"/>
      <c r="C11" s="297"/>
      <c r="D11" s="297"/>
      <c r="E11" s="297"/>
      <c r="F11" s="297"/>
      <c r="G11" s="297"/>
      <c r="H11" s="297"/>
    </row>
    <row r="12" spans="1:8" ht="39" customHeight="1">
      <c r="A12" s="297"/>
      <c r="B12" s="297"/>
      <c r="C12" s="297"/>
      <c r="D12" s="297"/>
      <c r="E12" s="297"/>
      <c r="F12" s="297"/>
      <c r="G12" s="297"/>
      <c r="H12" s="297"/>
    </row>
    <row r="13" spans="1:8" ht="39" customHeight="1">
      <c r="A13" s="297"/>
      <c r="B13" s="297"/>
      <c r="C13" s="297"/>
      <c r="D13" s="297"/>
      <c r="E13" s="297"/>
      <c r="F13" s="297"/>
      <c r="G13" s="297"/>
      <c r="H13" s="297"/>
    </row>
    <row r="14" ht="13.5">
      <c r="A14" s="227" t="s">
        <v>1518</v>
      </c>
    </row>
  </sheetData>
  <sheetProtection/>
  <mergeCells count="1">
    <mergeCell ref="A1:H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A1" sqref="A1:B1"/>
    </sheetView>
  </sheetViews>
  <sheetFormatPr defaultColWidth="9.00390625" defaultRowHeight="15"/>
  <cols>
    <col min="1" max="1" width="54.7109375" style="0" customWidth="1"/>
    <col min="2" max="2" width="53.28125" style="0" customWidth="1"/>
  </cols>
  <sheetData>
    <row r="1" spans="1:2" ht="22.5">
      <c r="A1" s="298" t="s">
        <v>1520</v>
      </c>
      <c r="B1" s="299"/>
    </row>
    <row r="2" spans="1:2" s="129" customFormat="1" ht="22.5">
      <c r="A2" s="115"/>
      <c r="B2" s="142" t="s">
        <v>1256</v>
      </c>
    </row>
    <row r="3" spans="1:2" ht="18.75" customHeight="1">
      <c r="A3" s="20"/>
      <c r="B3" s="143" t="s">
        <v>3</v>
      </c>
    </row>
    <row r="4" spans="1:2" ht="31.5" customHeight="1">
      <c r="A4" s="184" t="s">
        <v>169</v>
      </c>
      <c r="B4" s="184" t="s">
        <v>1257</v>
      </c>
    </row>
    <row r="5" spans="1:2" s="172" customFormat="1" ht="31.5" customHeight="1">
      <c r="A5" s="182"/>
      <c r="B5" s="185"/>
    </row>
    <row r="6" spans="1:2" s="172" customFormat="1" ht="31.5" customHeight="1">
      <c r="A6" s="182"/>
      <c r="B6" s="185"/>
    </row>
    <row r="7" spans="1:2" s="172" customFormat="1" ht="31.5" customHeight="1">
      <c r="A7" s="182"/>
      <c r="B7" s="185"/>
    </row>
    <row r="8" spans="1:2" ht="31.5" customHeight="1">
      <c r="A8" s="183"/>
      <c r="B8" s="184"/>
    </row>
    <row r="9" spans="1:2" ht="42.75" customHeight="1">
      <c r="A9" s="300" t="s">
        <v>1393</v>
      </c>
      <c r="B9" s="300"/>
    </row>
  </sheetData>
  <sheetProtection/>
  <mergeCells count="2">
    <mergeCell ref="A1:B1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C19" sqref="C19"/>
    </sheetView>
  </sheetViews>
  <sheetFormatPr defaultColWidth="9.00390625" defaultRowHeight="15"/>
  <cols>
    <col min="1" max="1" width="36.421875" style="0" customWidth="1"/>
    <col min="2" max="2" width="32.7109375" style="0" customWidth="1"/>
    <col min="3" max="3" width="15.00390625" style="0" customWidth="1"/>
  </cols>
  <sheetData>
    <row r="1" spans="1:3" ht="22.5">
      <c r="A1" s="302" t="s">
        <v>1521</v>
      </c>
      <c r="B1" s="303"/>
      <c r="C1" s="303"/>
    </row>
    <row r="2" spans="1:3" s="129" customFormat="1" ht="22.5">
      <c r="A2" s="144"/>
      <c r="B2" s="116"/>
      <c r="C2" s="145" t="s">
        <v>1258</v>
      </c>
    </row>
    <row r="3" spans="1:3" ht="22.5" customHeight="1">
      <c r="A3" s="9"/>
      <c r="B3" s="10"/>
      <c r="C3" s="10" t="s">
        <v>3</v>
      </c>
    </row>
    <row r="4" spans="1:3" ht="13.5" customHeight="1">
      <c r="A4" s="304" t="s">
        <v>1259</v>
      </c>
      <c r="B4" s="306" t="s">
        <v>1260</v>
      </c>
      <c r="C4" s="307"/>
    </row>
    <row r="5" spans="1:3" ht="13.5" customHeight="1">
      <c r="A5" s="305"/>
      <c r="B5" s="308"/>
      <c r="C5" s="309"/>
    </row>
    <row r="6" spans="1:3" ht="39.75" customHeight="1">
      <c r="A6" s="146" t="s">
        <v>1261</v>
      </c>
      <c r="B6" s="301">
        <v>71222</v>
      </c>
      <c r="C6" s="301"/>
    </row>
    <row r="7" spans="1:3" ht="39.75" customHeight="1">
      <c r="A7" s="146" t="s">
        <v>1262</v>
      </c>
      <c r="B7" s="301">
        <v>84417</v>
      </c>
      <c r="C7" s="301"/>
    </row>
    <row r="8" spans="1:3" ht="39.75" customHeight="1">
      <c r="A8" s="146" t="s">
        <v>1263</v>
      </c>
      <c r="B8" s="301">
        <v>20034</v>
      </c>
      <c r="C8" s="301"/>
    </row>
    <row r="9" spans="1:3" ht="39.75" customHeight="1">
      <c r="A9" s="146" t="s">
        <v>1264</v>
      </c>
      <c r="B9" s="301">
        <v>8315</v>
      </c>
      <c r="C9" s="301"/>
    </row>
    <row r="10" spans="1:3" ht="39.75" customHeight="1">
      <c r="A10" s="146" t="s">
        <v>1265</v>
      </c>
      <c r="B10" s="301">
        <v>0</v>
      </c>
      <c r="C10" s="301"/>
    </row>
  </sheetData>
  <sheetProtection/>
  <mergeCells count="8">
    <mergeCell ref="B7:C7"/>
    <mergeCell ref="B8:C8"/>
    <mergeCell ref="B9:C9"/>
    <mergeCell ref="B10:C10"/>
    <mergeCell ref="A1:C1"/>
    <mergeCell ref="A4:A5"/>
    <mergeCell ref="B4:C5"/>
    <mergeCell ref="B6:C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zoomScalePageLayoutView="0" workbookViewId="0" topLeftCell="A1">
      <selection activeCell="B18" sqref="B18"/>
    </sheetView>
  </sheetViews>
  <sheetFormatPr defaultColWidth="9.00390625" defaultRowHeight="15"/>
  <cols>
    <col min="1" max="1" width="42.421875" style="0" customWidth="1"/>
    <col min="2" max="2" width="24.421875" style="0" customWidth="1"/>
  </cols>
  <sheetData>
    <row r="1" spans="1:2" ht="25.5">
      <c r="A1" s="310" t="s">
        <v>1522</v>
      </c>
      <c r="B1" s="311"/>
    </row>
    <row r="2" spans="1:2" s="129" customFormat="1" ht="25.5">
      <c r="A2" s="148"/>
      <c r="B2" s="149" t="s">
        <v>1267</v>
      </c>
    </row>
    <row r="3" spans="1:2" ht="16.5" customHeight="1">
      <c r="A3" s="18"/>
      <c r="B3" s="19" t="s">
        <v>3</v>
      </c>
    </row>
    <row r="4" spans="1:2" ht="18.75">
      <c r="A4" s="147" t="s">
        <v>1266</v>
      </c>
      <c r="B4" s="150" t="s">
        <v>200</v>
      </c>
    </row>
    <row r="5" spans="1:2" ht="28.5" customHeight="1">
      <c r="A5" s="151" t="s">
        <v>1268</v>
      </c>
      <c r="B5" s="189">
        <f>B6+B14+B16+B17+B18</f>
        <v>67380</v>
      </c>
    </row>
    <row r="6" spans="1:2" ht="28.5" customHeight="1">
      <c r="A6" s="190" t="s">
        <v>1269</v>
      </c>
      <c r="B6" s="191">
        <f>SUM(B7:B13)</f>
        <v>36767</v>
      </c>
    </row>
    <row r="7" spans="1:2" ht="28.5" customHeight="1">
      <c r="A7" s="187" t="s">
        <v>1357</v>
      </c>
      <c r="B7" s="188">
        <v>1</v>
      </c>
    </row>
    <row r="8" spans="1:2" s="172" customFormat="1" ht="28.5" customHeight="1">
      <c r="A8" s="187" t="s">
        <v>1358</v>
      </c>
      <c r="B8" s="188">
        <v>62</v>
      </c>
    </row>
    <row r="9" spans="1:2" s="172" customFormat="1" ht="28.5" customHeight="1">
      <c r="A9" s="187" t="s">
        <v>1359</v>
      </c>
      <c r="B9" s="188">
        <v>801</v>
      </c>
    </row>
    <row r="10" spans="1:2" s="172" customFormat="1" ht="28.5" customHeight="1">
      <c r="A10" s="187" t="s">
        <v>1360</v>
      </c>
      <c r="B10" s="188">
        <v>34521</v>
      </c>
    </row>
    <row r="11" spans="1:2" s="172" customFormat="1" ht="28.5" customHeight="1">
      <c r="A11" s="187" t="s">
        <v>1361</v>
      </c>
      <c r="B11" s="188">
        <v>31</v>
      </c>
    </row>
    <row r="12" spans="1:2" s="172" customFormat="1" ht="28.5" customHeight="1">
      <c r="A12" s="187" t="s">
        <v>1362</v>
      </c>
      <c r="B12" s="188">
        <v>975</v>
      </c>
    </row>
    <row r="13" spans="1:2" s="172" customFormat="1" ht="28.5" customHeight="1">
      <c r="A13" s="187" t="s">
        <v>1363</v>
      </c>
      <c r="B13" s="188">
        <v>376</v>
      </c>
    </row>
    <row r="14" spans="1:2" ht="28.5" customHeight="1">
      <c r="A14" s="193" t="s">
        <v>1270</v>
      </c>
      <c r="B14" s="189">
        <f>SUM(B15:B15)</f>
        <v>7578</v>
      </c>
    </row>
    <row r="15" spans="1:2" ht="28.5" customHeight="1">
      <c r="A15" s="194" t="s">
        <v>1364</v>
      </c>
      <c r="B15" s="188">
        <v>7578</v>
      </c>
    </row>
    <row r="16" spans="1:2" ht="28.5" customHeight="1">
      <c r="A16" s="192" t="s">
        <v>1365</v>
      </c>
      <c r="B16" s="189">
        <v>19355</v>
      </c>
    </row>
    <row r="17" spans="1:2" ht="28.5" customHeight="1">
      <c r="A17" s="192" t="s">
        <v>1366</v>
      </c>
      <c r="B17" s="189">
        <v>3680</v>
      </c>
    </row>
    <row r="18" spans="1:2" ht="28.5" customHeight="1">
      <c r="A18" s="192" t="s">
        <v>1367</v>
      </c>
      <c r="B18" s="189">
        <v>0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">
      <selection activeCell="B40" sqref="B40"/>
    </sheetView>
  </sheetViews>
  <sheetFormatPr defaultColWidth="9.00390625" defaultRowHeight="15"/>
  <cols>
    <col min="1" max="1" width="45.8515625" style="0" customWidth="1"/>
    <col min="2" max="2" width="17.8515625" style="0" customWidth="1"/>
  </cols>
  <sheetData>
    <row r="1" spans="1:2" ht="20.25">
      <c r="A1" s="312" t="s">
        <v>1523</v>
      </c>
      <c r="B1" s="312"/>
    </row>
    <row r="2" spans="1:2" s="129" customFormat="1" ht="20.25">
      <c r="A2" s="117"/>
      <c r="B2" s="152" t="s">
        <v>1271</v>
      </c>
    </row>
    <row r="3" spans="1:2" ht="14.25">
      <c r="A3" s="13"/>
      <c r="B3" s="14" t="s">
        <v>3</v>
      </c>
    </row>
    <row r="4" spans="1:2" ht="13.5">
      <c r="A4" s="313" t="s">
        <v>170</v>
      </c>
      <c r="B4" s="315" t="s">
        <v>200</v>
      </c>
    </row>
    <row r="5" spans="1:2" ht="13.5">
      <c r="A5" s="314"/>
      <c r="B5" s="316"/>
    </row>
    <row r="6" spans="1:2" ht="19.5" customHeight="1">
      <c r="A6" s="154" t="s">
        <v>171</v>
      </c>
      <c r="B6" s="184">
        <f>SUM(B7:B8)</f>
        <v>0</v>
      </c>
    </row>
    <row r="7" spans="1:2" s="129" customFormat="1" ht="19.5" customHeight="1">
      <c r="A7" s="153" t="s">
        <v>1272</v>
      </c>
      <c r="B7" s="15">
        <v>0</v>
      </c>
    </row>
    <row r="8" spans="1:2" ht="19.5" customHeight="1">
      <c r="A8" s="153" t="s">
        <v>1273</v>
      </c>
      <c r="B8" s="15">
        <v>0</v>
      </c>
    </row>
    <row r="9" spans="1:2" ht="19.5" customHeight="1">
      <c r="A9" s="16" t="s">
        <v>172</v>
      </c>
      <c r="B9" s="17">
        <f>SUM(B10:B11)</f>
        <v>574</v>
      </c>
    </row>
    <row r="10" spans="1:2" ht="19.5" customHeight="1">
      <c r="A10" s="153" t="s">
        <v>1272</v>
      </c>
      <c r="B10" s="15">
        <v>574</v>
      </c>
    </row>
    <row r="11" spans="1:2" ht="19.5" customHeight="1">
      <c r="A11" s="153" t="s">
        <v>1273</v>
      </c>
      <c r="B11" s="15">
        <v>0</v>
      </c>
    </row>
    <row r="12" spans="1:2" ht="19.5" customHeight="1">
      <c r="A12" s="154" t="s">
        <v>173</v>
      </c>
      <c r="B12" s="184">
        <f>SUM(B13:B14)</f>
        <v>0</v>
      </c>
    </row>
    <row r="13" spans="1:2" ht="19.5" customHeight="1">
      <c r="A13" s="153" t="s">
        <v>1272</v>
      </c>
      <c r="B13" s="15">
        <v>0</v>
      </c>
    </row>
    <row r="14" spans="1:2" ht="19.5" customHeight="1">
      <c r="A14" s="153" t="s">
        <v>1273</v>
      </c>
      <c r="B14" s="15">
        <v>0</v>
      </c>
    </row>
    <row r="15" spans="1:2" ht="19.5" customHeight="1">
      <c r="A15" s="16" t="s">
        <v>174</v>
      </c>
      <c r="B15" s="17">
        <f>SUM(B16:B17)</f>
        <v>48656</v>
      </c>
    </row>
    <row r="16" spans="1:2" ht="19.5" customHeight="1">
      <c r="A16" s="153" t="s">
        <v>1272</v>
      </c>
      <c r="B16" s="15">
        <v>48656</v>
      </c>
    </row>
    <row r="17" spans="1:2" ht="19.5" customHeight="1">
      <c r="A17" s="153" t="s">
        <v>1273</v>
      </c>
      <c r="B17" s="15">
        <v>0</v>
      </c>
    </row>
    <row r="18" spans="1:2" ht="19.5" customHeight="1">
      <c r="A18" s="154" t="s">
        <v>175</v>
      </c>
      <c r="B18" s="184">
        <f>SUM(B19:B20)</f>
        <v>16</v>
      </c>
    </row>
    <row r="19" spans="1:2" ht="19.5" customHeight="1">
      <c r="A19" s="153" t="s">
        <v>1272</v>
      </c>
      <c r="B19" s="15">
        <v>16</v>
      </c>
    </row>
    <row r="20" spans="1:2" ht="19.5" customHeight="1">
      <c r="A20" s="153" t="s">
        <v>1273</v>
      </c>
      <c r="B20" s="186">
        <v>0</v>
      </c>
    </row>
    <row r="21" spans="1:2" ht="19.5" customHeight="1">
      <c r="A21" s="154" t="s">
        <v>176</v>
      </c>
      <c r="B21" s="184">
        <f>SUM(B22:B23)</f>
        <v>0</v>
      </c>
    </row>
    <row r="22" spans="1:2" ht="19.5" customHeight="1">
      <c r="A22" s="153" t="s">
        <v>1272</v>
      </c>
      <c r="B22" s="15">
        <v>0</v>
      </c>
    </row>
    <row r="23" spans="1:2" ht="19.5" customHeight="1">
      <c r="A23" s="153" t="s">
        <v>1273</v>
      </c>
      <c r="B23" s="15">
        <v>0</v>
      </c>
    </row>
    <row r="24" spans="1:2" ht="19.5" customHeight="1">
      <c r="A24" s="16" t="s">
        <v>177</v>
      </c>
      <c r="B24" s="17">
        <f>SUM(B25:B26)</f>
        <v>64</v>
      </c>
    </row>
    <row r="25" spans="1:2" ht="19.5" customHeight="1">
      <c r="A25" s="153" t="s">
        <v>1272</v>
      </c>
      <c r="B25" s="15">
        <v>64</v>
      </c>
    </row>
    <row r="26" spans="1:2" ht="19.5" customHeight="1">
      <c r="A26" s="153" t="s">
        <v>1273</v>
      </c>
      <c r="B26" s="15">
        <v>0</v>
      </c>
    </row>
    <row r="27" spans="1:2" ht="19.5" customHeight="1">
      <c r="A27" s="16" t="s">
        <v>178</v>
      </c>
      <c r="B27" s="17">
        <f>SUM(B28:B29)</f>
        <v>21</v>
      </c>
    </row>
    <row r="28" spans="1:2" s="129" customFormat="1" ht="19.5" customHeight="1">
      <c r="A28" s="153" t="s">
        <v>1272</v>
      </c>
      <c r="B28" s="186">
        <v>21</v>
      </c>
    </row>
    <row r="29" spans="1:2" ht="19.5" customHeight="1">
      <c r="A29" s="153" t="s">
        <v>1273</v>
      </c>
      <c r="B29" s="15">
        <v>0</v>
      </c>
    </row>
    <row r="30" spans="1:2" ht="19.5" customHeight="1">
      <c r="A30" s="16" t="s">
        <v>179</v>
      </c>
      <c r="B30" s="17">
        <f>SUM(B31:B32)</f>
        <v>3275</v>
      </c>
    </row>
    <row r="31" spans="1:2" ht="19.5" customHeight="1">
      <c r="A31" s="153" t="s">
        <v>1272</v>
      </c>
      <c r="B31" s="15">
        <v>3275</v>
      </c>
    </row>
    <row r="32" spans="1:2" ht="19.5" customHeight="1">
      <c r="A32" s="153" t="s">
        <v>1273</v>
      </c>
      <c r="B32" s="15">
        <v>0</v>
      </c>
    </row>
    <row r="33" spans="1:2" s="172" customFormat="1" ht="19.5" customHeight="1">
      <c r="A33" s="195" t="s">
        <v>1368</v>
      </c>
      <c r="B33" s="184">
        <v>12200</v>
      </c>
    </row>
    <row r="34" spans="1:2" s="129" customFormat="1" ht="19.5" customHeight="1">
      <c r="A34" s="195" t="s">
        <v>1369</v>
      </c>
      <c r="B34" s="197">
        <v>21</v>
      </c>
    </row>
    <row r="35" spans="1:2" s="227" customFormat="1" ht="19.5" customHeight="1">
      <c r="A35" s="245" t="s">
        <v>1524</v>
      </c>
      <c r="B35" s="197">
        <v>206</v>
      </c>
    </row>
    <row r="36" spans="1:2" s="129" customFormat="1" ht="19.5" customHeight="1">
      <c r="A36" s="245" t="s">
        <v>1525</v>
      </c>
      <c r="B36" s="184">
        <v>0</v>
      </c>
    </row>
    <row r="37" spans="1:2" s="172" customFormat="1" ht="21.75" customHeight="1">
      <c r="A37" s="245" t="s">
        <v>1526</v>
      </c>
      <c r="B37" s="184">
        <v>2347</v>
      </c>
    </row>
    <row r="38" spans="1:2" s="129" customFormat="1" ht="33" customHeight="1">
      <c r="A38" s="196" t="s">
        <v>1274</v>
      </c>
      <c r="B38" s="184">
        <f>B6+B9+B12+B15+B18+B21+B24+B27+B30+B33+B34+B35+B36+B37</f>
        <v>67380</v>
      </c>
    </row>
    <row r="39" spans="1:2" s="129" customFormat="1" ht="19.5" customHeight="1">
      <c r="A39" s="155" t="s">
        <v>1275</v>
      </c>
      <c r="B39" s="15">
        <f>B7+B10+B13+B16+B19+B22+B25+B28+B31+B34</f>
        <v>52627</v>
      </c>
    </row>
    <row r="40" spans="1:2" s="129" customFormat="1" ht="19.5" customHeight="1">
      <c r="A40" s="155" t="s">
        <v>1276</v>
      </c>
      <c r="B40" s="15">
        <f>B8+B11+B14+B17+B20+B23+B26+B29+B32</f>
        <v>0</v>
      </c>
    </row>
    <row r="41" spans="1:2" s="129" customFormat="1" ht="19.5" customHeight="1">
      <c r="A41" s="155" t="s">
        <v>1277</v>
      </c>
      <c r="B41" s="15">
        <f>B36</f>
        <v>0</v>
      </c>
    </row>
  </sheetData>
  <sheetProtection/>
  <mergeCells count="3">
    <mergeCell ref="A1:B1"/>
    <mergeCell ref="A4:A5"/>
    <mergeCell ref="B4:B5"/>
  </mergeCells>
  <printOptions/>
  <pageMargins left="0.75" right="0.75" top="0.17" bottom="0.23" header="0.17" footer="0.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zoomScalePageLayoutView="0" workbookViewId="0" topLeftCell="A1">
      <selection activeCell="E9" sqref="E9"/>
    </sheetView>
  </sheetViews>
  <sheetFormatPr defaultColWidth="9.00390625" defaultRowHeight="15"/>
  <cols>
    <col min="1" max="1" width="61.140625" style="0" customWidth="1"/>
    <col min="2" max="2" width="15.00390625" style="0" customWidth="1"/>
  </cols>
  <sheetData>
    <row r="1" spans="1:2" ht="25.5">
      <c r="A1" s="311" t="s">
        <v>1527</v>
      </c>
      <c r="B1" s="311"/>
    </row>
    <row r="2" spans="1:2" s="129" customFormat="1" ht="25.5">
      <c r="A2" s="148"/>
      <c r="B2" s="149" t="s">
        <v>1278</v>
      </c>
    </row>
    <row r="3" spans="1:2" ht="13.5">
      <c r="A3" s="11"/>
      <c r="B3" s="12" t="s">
        <v>3</v>
      </c>
    </row>
    <row r="4" spans="1:2" ht="31.5" customHeight="1">
      <c r="A4" s="156" t="s">
        <v>1279</v>
      </c>
      <c r="B4" s="156" t="s">
        <v>200</v>
      </c>
    </row>
    <row r="5" spans="1:2" s="129" customFormat="1" ht="31.5" customHeight="1">
      <c r="A5" s="156" t="s">
        <v>1280</v>
      </c>
      <c r="B5" s="212">
        <f>B6+B7+B10+B17+B19+B20+B25+B27+B29+B30</f>
        <v>52833</v>
      </c>
    </row>
    <row r="6" spans="1:2" s="129" customFormat="1" ht="31.5" customHeight="1">
      <c r="A6" s="198" t="s">
        <v>1281</v>
      </c>
      <c r="B6" s="213">
        <v>0</v>
      </c>
    </row>
    <row r="7" spans="1:2" s="129" customFormat="1" ht="31.5" customHeight="1">
      <c r="A7" s="199" t="s">
        <v>1282</v>
      </c>
      <c r="B7" s="214">
        <f>SUM(B8:B9)</f>
        <v>574</v>
      </c>
    </row>
    <row r="8" spans="1:2" s="129" customFormat="1" ht="31.5" customHeight="1">
      <c r="A8" s="200" t="s">
        <v>1370</v>
      </c>
      <c r="B8" s="215">
        <v>437</v>
      </c>
    </row>
    <row r="9" spans="1:2" s="129" customFormat="1" ht="31.5" customHeight="1">
      <c r="A9" s="200" t="s">
        <v>1371</v>
      </c>
      <c r="B9" s="215">
        <v>137</v>
      </c>
    </row>
    <row r="10" spans="1:2" s="129" customFormat="1" ht="31.5" customHeight="1">
      <c r="A10" s="202" t="s">
        <v>1283</v>
      </c>
      <c r="B10" s="216">
        <f>SUM(B11:B16)</f>
        <v>48656</v>
      </c>
    </row>
    <row r="11" spans="1:2" s="172" customFormat="1" ht="31.5" customHeight="1">
      <c r="A11" s="200" t="s">
        <v>1372</v>
      </c>
      <c r="B11" s="215">
        <v>41728</v>
      </c>
    </row>
    <row r="12" spans="1:2" s="172" customFormat="1" ht="31.5" customHeight="1">
      <c r="A12" s="200" t="s">
        <v>1373</v>
      </c>
      <c r="B12" s="215">
        <v>801</v>
      </c>
    </row>
    <row r="13" spans="1:2" s="172" customFormat="1" ht="31.5" customHeight="1">
      <c r="A13" s="200" t="s">
        <v>1374</v>
      </c>
      <c r="B13" s="215">
        <v>0</v>
      </c>
    </row>
    <row r="14" spans="1:2" s="172" customFormat="1" ht="31.5" customHeight="1">
      <c r="A14" s="200" t="s">
        <v>1375</v>
      </c>
      <c r="B14" s="215">
        <v>4667</v>
      </c>
    </row>
    <row r="15" spans="1:2" s="172" customFormat="1" ht="31.5" customHeight="1">
      <c r="A15" s="200" t="s">
        <v>1376</v>
      </c>
      <c r="B15" s="215">
        <v>1084</v>
      </c>
    </row>
    <row r="16" spans="1:2" s="172" customFormat="1" ht="31.5" customHeight="1">
      <c r="A16" s="200" t="s">
        <v>1377</v>
      </c>
      <c r="B16" s="215">
        <v>376</v>
      </c>
    </row>
    <row r="17" spans="1:2" s="129" customFormat="1" ht="31.5" customHeight="1">
      <c r="A17" s="202" t="s">
        <v>1284</v>
      </c>
      <c r="B17" s="216">
        <f>SUM(B18)</f>
        <v>16</v>
      </c>
    </row>
    <row r="18" spans="1:2" s="129" customFormat="1" ht="31.5" customHeight="1">
      <c r="A18" s="200" t="s">
        <v>1378</v>
      </c>
      <c r="B18" s="215">
        <v>16</v>
      </c>
    </row>
    <row r="19" spans="1:2" s="129" customFormat="1" ht="31.5" customHeight="1">
      <c r="A19" s="202" t="s">
        <v>1285</v>
      </c>
      <c r="B19" s="216">
        <v>0</v>
      </c>
    </row>
    <row r="20" spans="1:2" s="129" customFormat="1" ht="31.5" customHeight="1">
      <c r="A20" s="203" t="s">
        <v>1379</v>
      </c>
      <c r="B20" s="216">
        <f>B21+B23+B24</f>
        <v>64</v>
      </c>
    </row>
    <row r="21" spans="1:2" s="129" customFormat="1" ht="31.5" customHeight="1">
      <c r="A21" s="200" t="s">
        <v>1039</v>
      </c>
      <c r="B21" s="215">
        <v>0</v>
      </c>
    </row>
    <row r="22" spans="1:2" s="172" customFormat="1" ht="31.5" customHeight="1">
      <c r="A22" s="200" t="s">
        <v>1382</v>
      </c>
      <c r="B22" s="215">
        <v>0</v>
      </c>
    </row>
    <row r="23" spans="1:2" s="172" customFormat="1" ht="31.5" customHeight="1">
      <c r="A23" s="200" t="s">
        <v>1380</v>
      </c>
      <c r="B23" s="215">
        <v>1</v>
      </c>
    </row>
    <row r="24" spans="1:2" s="172" customFormat="1" ht="31.5" customHeight="1">
      <c r="A24" s="200" t="s">
        <v>1381</v>
      </c>
      <c r="B24" s="215">
        <v>63</v>
      </c>
    </row>
    <row r="25" spans="1:2" s="227" customFormat="1" ht="31.5" customHeight="1">
      <c r="A25" s="246" t="s">
        <v>1528</v>
      </c>
      <c r="B25" s="247">
        <f>SUM(B26)</f>
        <v>21</v>
      </c>
    </row>
    <row r="26" spans="1:2" s="227" customFormat="1" ht="31.5" customHeight="1">
      <c r="A26" s="235" t="s">
        <v>1531</v>
      </c>
      <c r="B26" s="215">
        <v>21</v>
      </c>
    </row>
    <row r="27" spans="1:2" s="172" customFormat="1" ht="31.5" customHeight="1">
      <c r="A27" s="246" t="s">
        <v>1529</v>
      </c>
      <c r="B27" s="216">
        <f>SUM(B28)</f>
        <v>3275</v>
      </c>
    </row>
    <row r="28" spans="1:2" s="129" customFormat="1" ht="31.5" customHeight="1">
      <c r="A28" s="201" t="s">
        <v>1383</v>
      </c>
      <c r="B28" s="215">
        <v>3275</v>
      </c>
    </row>
    <row r="29" spans="1:2" s="227" customFormat="1" ht="31.5" customHeight="1">
      <c r="A29" s="248" t="s">
        <v>1530</v>
      </c>
      <c r="B29" s="216">
        <v>21</v>
      </c>
    </row>
    <row r="30" spans="1:2" s="129" customFormat="1" ht="31.5" customHeight="1">
      <c r="A30" s="248" t="s">
        <v>1532</v>
      </c>
      <c r="B30" s="216">
        <v>206</v>
      </c>
    </row>
    <row r="31" spans="1:2" ht="31.5" customHeight="1">
      <c r="A31" s="317"/>
      <c r="B31" s="317"/>
    </row>
  </sheetData>
  <sheetProtection/>
  <mergeCells count="2">
    <mergeCell ref="A1:B1"/>
    <mergeCell ref="A31:B31"/>
  </mergeCells>
  <printOptions/>
  <pageMargins left="0.7480314960629921" right="0.7480314960629921" top="0.5511811023622047" bottom="0.2362204724409449" header="0.15748031496062992" footer="0.236220472440944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zoomScalePageLayoutView="0" workbookViewId="0" topLeftCell="A1">
      <selection activeCell="D22" sqref="D22"/>
    </sheetView>
  </sheetViews>
  <sheetFormatPr defaultColWidth="9.00390625" defaultRowHeight="15"/>
  <cols>
    <col min="1" max="1" width="53.421875" style="0" customWidth="1"/>
    <col min="2" max="2" width="32.7109375" style="0" customWidth="1"/>
    <col min="3" max="3" width="15.00390625" style="0" customWidth="1"/>
  </cols>
  <sheetData>
    <row r="1" spans="1:3" ht="25.5" customHeight="1">
      <c r="A1" s="319" t="s">
        <v>1533</v>
      </c>
      <c r="B1" s="303"/>
      <c r="C1" s="303"/>
    </row>
    <row r="2" spans="1:3" s="129" customFormat="1" ht="25.5" customHeight="1">
      <c r="A2" s="116"/>
      <c r="B2" s="116"/>
      <c r="C2" s="145" t="s">
        <v>1286</v>
      </c>
    </row>
    <row r="3" spans="1:3" ht="25.5" customHeight="1">
      <c r="A3" s="9"/>
      <c r="B3" s="10"/>
      <c r="C3" s="10" t="s">
        <v>3</v>
      </c>
    </row>
    <row r="4" spans="1:3" ht="25.5" customHeight="1">
      <c r="A4" s="320" t="s">
        <v>1385</v>
      </c>
      <c r="B4" s="306" t="s">
        <v>1257</v>
      </c>
      <c r="C4" s="307"/>
    </row>
    <row r="5" spans="1:3" ht="25.5" customHeight="1">
      <c r="A5" s="305"/>
      <c r="B5" s="308"/>
      <c r="C5" s="309"/>
    </row>
    <row r="6" spans="1:3" ht="29.25" customHeight="1">
      <c r="A6" s="218"/>
      <c r="B6" s="318"/>
      <c r="C6" s="318"/>
    </row>
    <row r="7" spans="1:3" ht="29.25" customHeight="1">
      <c r="A7" s="217"/>
      <c r="B7" s="318"/>
      <c r="C7" s="318"/>
    </row>
    <row r="8" spans="1:3" ht="29.25" customHeight="1">
      <c r="A8" s="200"/>
      <c r="B8" s="301"/>
      <c r="C8" s="301"/>
    </row>
    <row r="9" spans="1:3" ht="29.25" customHeight="1">
      <c r="A9" s="200"/>
      <c r="B9" s="301"/>
      <c r="C9" s="301"/>
    </row>
    <row r="11" ht="27.75" customHeight="1">
      <c r="A11" s="220" t="s">
        <v>1394</v>
      </c>
    </row>
  </sheetData>
  <sheetProtection/>
  <mergeCells count="7">
    <mergeCell ref="B7:C7"/>
    <mergeCell ref="B8:C8"/>
    <mergeCell ref="B9:C9"/>
    <mergeCell ref="A1:C1"/>
    <mergeCell ref="A4:A5"/>
    <mergeCell ref="B4:C5"/>
    <mergeCell ref="B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B10" sqref="B10:C10"/>
    </sheetView>
  </sheetViews>
  <sheetFormatPr defaultColWidth="9.00390625" defaultRowHeight="15"/>
  <cols>
    <col min="1" max="1" width="45.28125" style="0" customWidth="1"/>
    <col min="2" max="2" width="21.7109375" style="0" customWidth="1"/>
    <col min="3" max="3" width="11.421875" style="0" customWidth="1"/>
  </cols>
  <sheetData>
    <row r="1" spans="1:3" ht="22.5">
      <c r="A1" s="319" t="s">
        <v>1534</v>
      </c>
      <c r="B1" s="303"/>
      <c r="C1" s="303"/>
    </row>
    <row r="2" spans="1:3" ht="24" customHeight="1">
      <c r="A2" s="144"/>
      <c r="B2" s="116"/>
      <c r="C2" s="145" t="s">
        <v>1288</v>
      </c>
    </row>
    <row r="3" spans="1:3" ht="24" customHeight="1">
      <c r="A3" s="9"/>
      <c r="B3" s="10"/>
      <c r="C3" s="10" t="s">
        <v>3</v>
      </c>
    </row>
    <row r="4" spans="1:3" ht="24" customHeight="1">
      <c r="A4" s="304" t="s">
        <v>1259</v>
      </c>
      <c r="B4" s="306" t="s">
        <v>1260</v>
      </c>
      <c r="C4" s="307"/>
    </row>
    <row r="5" spans="1:3" ht="24" customHeight="1">
      <c r="A5" s="305"/>
      <c r="B5" s="308"/>
      <c r="C5" s="309"/>
    </row>
    <row r="6" spans="1:3" ht="24" customHeight="1">
      <c r="A6" s="146" t="s">
        <v>1289</v>
      </c>
      <c r="B6" s="301">
        <v>16600</v>
      </c>
      <c r="C6" s="301"/>
    </row>
    <row r="7" spans="1:3" ht="24" customHeight="1">
      <c r="A7" s="146" t="s">
        <v>1290</v>
      </c>
      <c r="B7" s="301">
        <v>25955</v>
      </c>
      <c r="C7" s="301"/>
    </row>
    <row r="8" spans="1:3" ht="24" customHeight="1">
      <c r="A8" s="146" t="s">
        <v>1291</v>
      </c>
      <c r="B8" s="301">
        <v>19355</v>
      </c>
      <c r="C8" s="301"/>
    </row>
    <row r="9" spans="1:3" ht="24" customHeight="1">
      <c r="A9" s="146" t="s">
        <v>1292</v>
      </c>
      <c r="B9" s="301">
        <v>12200</v>
      </c>
      <c r="C9" s="301"/>
    </row>
    <row r="10" spans="1:3" ht="24" customHeight="1">
      <c r="A10" s="146" t="s">
        <v>1265</v>
      </c>
      <c r="B10" s="301">
        <v>0</v>
      </c>
      <c r="C10" s="301"/>
    </row>
  </sheetData>
  <sheetProtection/>
  <mergeCells count="8">
    <mergeCell ref="B7:C7"/>
    <mergeCell ref="B8:C8"/>
    <mergeCell ref="B9:C9"/>
    <mergeCell ref="B10:C10"/>
    <mergeCell ref="A1:C1"/>
    <mergeCell ref="A4:A5"/>
    <mergeCell ref="B4:C5"/>
    <mergeCell ref="B6:C6"/>
  </mergeCells>
  <printOptions/>
  <pageMargins left="1.07" right="0.75" top="1" bottom="1" header="0.51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F13" sqref="F13"/>
    </sheetView>
  </sheetViews>
  <sheetFormatPr defaultColWidth="9.00390625" defaultRowHeight="15"/>
  <cols>
    <col min="1" max="1" width="50.28125" style="0" customWidth="1"/>
    <col min="2" max="2" width="20.7109375" style="0" customWidth="1"/>
  </cols>
  <sheetData>
    <row r="1" spans="1:2" ht="27.75" customHeight="1">
      <c r="A1" s="321" t="s">
        <v>1535</v>
      </c>
      <c r="B1" s="322"/>
    </row>
    <row r="2" spans="1:2" s="129" customFormat="1" ht="27.75" customHeight="1">
      <c r="A2" s="158"/>
      <c r="B2" s="159" t="s">
        <v>1293</v>
      </c>
    </row>
    <row r="3" spans="1:2" ht="16.5" customHeight="1">
      <c r="A3" s="4"/>
      <c r="B3" s="5" t="s">
        <v>3</v>
      </c>
    </row>
    <row r="4" spans="1:2" s="3" customFormat="1" ht="28.5" customHeight="1">
      <c r="A4" s="160" t="s">
        <v>1287</v>
      </c>
      <c r="B4" s="160" t="s">
        <v>200</v>
      </c>
    </row>
    <row r="5" spans="1:2" s="3" customFormat="1" ht="28.5" customHeight="1">
      <c r="A5" s="161" t="s">
        <v>1268</v>
      </c>
      <c r="B5" s="164">
        <f>B6+B12+B14</f>
        <v>0</v>
      </c>
    </row>
    <row r="6" spans="1:2" s="3" customFormat="1" ht="28.5" customHeight="1">
      <c r="A6" s="162" t="s">
        <v>1294</v>
      </c>
      <c r="B6" s="6">
        <f>SUM(B7:B11)</f>
        <v>0</v>
      </c>
    </row>
    <row r="7" spans="1:2" s="3" customFormat="1" ht="28.5" customHeight="1">
      <c r="A7" s="162" t="s">
        <v>1295</v>
      </c>
      <c r="B7" s="6">
        <v>0</v>
      </c>
    </row>
    <row r="8" spans="1:2" s="3" customFormat="1" ht="28.5" customHeight="1">
      <c r="A8" s="162" t="s">
        <v>1296</v>
      </c>
      <c r="B8" s="6">
        <v>0</v>
      </c>
    </row>
    <row r="9" spans="1:2" s="3" customFormat="1" ht="28.5" customHeight="1">
      <c r="A9" s="162" t="s">
        <v>1297</v>
      </c>
      <c r="B9" s="6">
        <v>0</v>
      </c>
    </row>
    <row r="10" spans="1:2" s="3" customFormat="1" ht="28.5" customHeight="1">
      <c r="A10" s="162" t="s">
        <v>1298</v>
      </c>
      <c r="B10" s="6">
        <v>0</v>
      </c>
    </row>
    <row r="11" spans="1:2" s="3" customFormat="1" ht="28.5" customHeight="1">
      <c r="A11" s="162" t="s">
        <v>1299</v>
      </c>
      <c r="B11" s="6">
        <v>0</v>
      </c>
    </row>
    <row r="12" spans="1:2" s="3" customFormat="1" ht="28.5" customHeight="1">
      <c r="A12" s="162" t="s">
        <v>1270</v>
      </c>
      <c r="B12" s="6">
        <f>SUM(B13)</f>
        <v>0</v>
      </c>
    </row>
    <row r="13" spans="1:2" s="3" customFormat="1" ht="28.5" customHeight="1">
      <c r="A13" s="162" t="s">
        <v>1300</v>
      </c>
      <c r="B13" s="6">
        <v>0</v>
      </c>
    </row>
    <row r="14" spans="1:2" s="3" customFormat="1" ht="28.5" customHeight="1">
      <c r="A14" s="162" t="s">
        <v>1301</v>
      </c>
      <c r="B14" s="6">
        <v>0</v>
      </c>
    </row>
    <row r="15" spans="1:3" s="3" customFormat="1" ht="28.5" customHeight="1">
      <c r="A15" s="204" t="s">
        <v>1384</v>
      </c>
      <c r="B15" s="7"/>
      <c r="C15" s="8"/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50.28125" style="129" customWidth="1"/>
    <col min="2" max="2" width="20.7109375" style="129" customWidth="1"/>
    <col min="3" max="16384" width="9.00390625" style="129" customWidth="1"/>
  </cols>
  <sheetData>
    <row r="1" spans="1:2" ht="27.75" customHeight="1">
      <c r="A1" s="321" t="s">
        <v>1536</v>
      </c>
      <c r="B1" s="322"/>
    </row>
    <row r="2" spans="1:2" ht="27.75" customHeight="1">
      <c r="A2" s="158"/>
      <c r="B2" s="159" t="s">
        <v>1302</v>
      </c>
    </row>
    <row r="3" spans="1:2" ht="16.5" customHeight="1">
      <c r="A3" s="4"/>
      <c r="B3" s="5" t="s">
        <v>3</v>
      </c>
    </row>
    <row r="4" spans="1:2" s="3" customFormat="1" ht="28.5" customHeight="1">
      <c r="A4" s="160" t="s">
        <v>1287</v>
      </c>
      <c r="B4" s="160" t="s">
        <v>200</v>
      </c>
    </row>
    <row r="5" spans="1:2" s="3" customFormat="1" ht="28.5" customHeight="1">
      <c r="A5" s="161" t="s">
        <v>1274</v>
      </c>
      <c r="B5" s="164">
        <f>B6+B11+B14</f>
        <v>0</v>
      </c>
    </row>
    <row r="6" spans="1:2" s="3" customFormat="1" ht="28.5" customHeight="1">
      <c r="A6" s="162" t="s">
        <v>1303</v>
      </c>
      <c r="B6" s="6">
        <f>SUM(B7:B10)</f>
        <v>0</v>
      </c>
    </row>
    <row r="7" spans="1:2" s="3" customFormat="1" ht="28.5" customHeight="1">
      <c r="A7" s="162" t="s">
        <v>1304</v>
      </c>
      <c r="B7" s="6">
        <v>0</v>
      </c>
    </row>
    <row r="8" spans="1:2" s="3" customFormat="1" ht="28.5" customHeight="1">
      <c r="A8" s="162" t="s">
        <v>1305</v>
      </c>
      <c r="B8" s="6">
        <v>0</v>
      </c>
    </row>
    <row r="9" spans="1:2" s="3" customFormat="1" ht="28.5" customHeight="1">
      <c r="A9" s="162" t="s">
        <v>1306</v>
      </c>
      <c r="B9" s="6">
        <v>0</v>
      </c>
    </row>
    <row r="10" spans="1:2" s="3" customFormat="1" ht="28.5" customHeight="1">
      <c r="A10" s="162" t="s">
        <v>1307</v>
      </c>
      <c r="B10" s="6">
        <v>0</v>
      </c>
    </row>
    <row r="11" spans="1:2" s="3" customFormat="1" ht="28.5" customHeight="1">
      <c r="A11" s="162" t="s">
        <v>1308</v>
      </c>
      <c r="B11" s="6">
        <v>0</v>
      </c>
    </row>
    <row r="12" spans="1:2" s="3" customFormat="1" ht="28.5" customHeight="1">
      <c r="A12" s="162" t="s">
        <v>1309</v>
      </c>
      <c r="B12" s="6">
        <v>0</v>
      </c>
    </row>
    <row r="13" spans="1:2" s="3" customFormat="1" ht="28.5" customHeight="1">
      <c r="A13" s="165" t="s">
        <v>1310</v>
      </c>
      <c r="B13" s="6">
        <v>0</v>
      </c>
    </row>
    <row r="14" spans="1:2" s="3" customFormat="1" ht="28.5" customHeight="1">
      <c r="A14" s="162" t="s">
        <v>1311</v>
      </c>
      <c r="B14" s="6">
        <v>0</v>
      </c>
    </row>
    <row r="15" spans="1:3" s="3" customFormat="1" ht="28.5" customHeight="1">
      <c r="A15" s="163" t="s">
        <v>1312</v>
      </c>
      <c r="B15" s="7"/>
      <c r="C15" s="8"/>
    </row>
  </sheetData>
  <sheetProtection/>
  <mergeCells count="1">
    <mergeCell ref="A1:B1"/>
  </mergeCells>
  <printOptions/>
  <pageMargins left="0.94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SheetLayoutView="100" zoomScalePageLayoutView="0" workbookViewId="0" topLeftCell="A1">
      <selection activeCell="C14" sqref="C14"/>
    </sheetView>
  </sheetViews>
  <sheetFormatPr defaultColWidth="9.00390625" defaultRowHeight="15"/>
  <cols>
    <col min="1" max="1" width="90.140625" style="0" customWidth="1"/>
  </cols>
  <sheetData>
    <row r="1" ht="27">
      <c r="A1" s="92" t="s">
        <v>1399</v>
      </c>
    </row>
    <row r="2" ht="25.5" customHeight="1">
      <c r="A2" s="93" t="s">
        <v>197</v>
      </c>
    </row>
    <row r="3" ht="25.5" customHeight="1">
      <c r="A3" s="94" t="s">
        <v>1400</v>
      </c>
    </row>
    <row r="4" ht="25.5" customHeight="1">
      <c r="A4" s="94" t="s">
        <v>1401</v>
      </c>
    </row>
    <row r="5" ht="25.5" customHeight="1">
      <c r="A5" s="94" t="s">
        <v>1402</v>
      </c>
    </row>
    <row r="6" ht="25.5" customHeight="1">
      <c r="A6" s="94" t="s">
        <v>1403</v>
      </c>
    </row>
    <row r="7" ht="25.5" customHeight="1">
      <c r="A7" s="94" t="s">
        <v>1404</v>
      </c>
    </row>
    <row r="8" ht="25.5" customHeight="1">
      <c r="A8" s="94" t="s">
        <v>1405</v>
      </c>
    </row>
    <row r="9" ht="25.5" customHeight="1">
      <c r="A9" s="94" t="s">
        <v>1406</v>
      </c>
    </row>
    <row r="10" ht="25.5" customHeight="1">
      <c r="A10" s="94" t="s">
        <v>1407</v>
      </c>
    </row>
    <row r="11" ht="25.5" customHeight="1">
      <c r="A11" s="94" t="s">
        <v>1408</v>
      </c>
    </row>
    <row r="12" ht="25.5" customHeight="1">
      <c r="A12" s="94" t="s">
        <v>1409</v>
      </c>
    </row>
    <row r="13" ht="25.5" customHeight="1">
      <c r="A13" s="93" t="s">
        <v>0</v>
      </c>
    </row>
    <row r="14" ht="25.5" customHeight="1">
      <c r="A14" s="94" t="s">
        <v>1410</v>
      </c>
    </row>
    <row r="15" ht="25.5" customHeight="1">
      <c r="A15" s="94" t="s">
        <v>1411</v>
      </c>
    </row>
    <row r="16" ht="25.5" customHeight="1">
      <c r="A16" s="94" t="s">
        <v>1412</v>
      </c>
    </row>
    <row r="17" ht="25.5" customHeight="1">
      <c r="A17" s="94" t="s">
        <v>1413</v>
      </c>
    </row>
    <row r="18" ht="25.5" customHeight="1">
      <c r="A18" s="94" t="s">
        <v>1414</v>
      </c>
    </row>
    <row r="19" ht="25.5" customHeight="1">
      <c r="A19" s="93" t="s">
        <v>1</v>
      </c>
    </row>
    <row r="20" ht="25.5" customHeight="1">
      <c r="A20" s="94" t="s">
        <v>1415</v>
      </c>
    </row>
    <row r="21" ht="25.5" customHeight="1">
      <c r="A21" s="94" t="s">
        <v>1416</v>
      </c>
    </row>
    <row r="22" ht="25.5" customHeight="1">
      <c r="A22" s="93" t="s">
        <v>2</v>
      </c>
    </row>
    <row r="23" ht="25.5" customHeight="1">
      <c r="A23" s="94" t="s">
        <v>1417</v>
      </c>
    </row>
    <row r="24" ht="18.75">
      <c r="A24" s="94" t="s">
        <v>1418</v>
      </c>
    </row>
    <row r="27" ht="37.5" customHeight="1">
      <c r="A27" s="95" t="s">
        <v>198</v>
      </c>
    </row>
    <row r="28" ht="28.5" customHeight="1">
      <c r="A28" s="95" t="s">
        <v>199</v>
      </c>
    </row>
  </sheetData>
  <sheetProtection/>
  <printOptions/>
  <pageMargins left="0.4" right="0.17" top="0.59" bottom="0.76" header="0.19" footer="0.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B37" sqref="B37"/>
    </sheetView>
  </sheetViews>
  <sheetFormatPr defaultColWidth="9.00390625" defaultRowHeight="15"/>
  <cols>
    <col min="1" max="1" width="39.140625" style="0" customWidth="1"/>
    <col min="2" max="2" width="43.00390625" style="0" customWidth="1"/>
  </cols>
  <sheetData>
    <row r="1" spans="1:2" ht="25.5">
      <c r="A1" s="323" t="s">
        <v>1314</v>
      </c>
      <c r="B1" s="324"/>
    </row>
    <row r="2" spans="1:2" s="129" customFormat="1" ht="25.5">
      <c r="A2" s="118"/>
      <c r="B2" s="166" t="s">
        <v>1313</v>
      </c>
    </row>
    <row r="3" spans="1:2" ht="13.5">
      <c r="A3" s="1"/>
      <c r="B3" s="175" t="s">
        <v>1356</v>
      </c>
    </row>
    <row r="4" spans="1:2" ht="25.5" customHeight="1">
      <c r="A4" s="170" t="s">
        <v>1317</v>
      </c>
      <c r="B4" s="171" t="s">
        <v>200</v>
      </c>
    </row>
    <row r="5" spans="1:2" ht="25.5" customHeight="1">
      <c r="A5" s="169" t="s">
        <v>1315</v>
      </c>
      <c r="B5" s="207">
        <v>3.38</v>
      </c>
    </row>
    <row r="6" spans="1:2" ht="25.5" customHeight="1">
      <c r="A6" s="167" t="s">
        <v>1316</v>
      </c>
      <c r="B6" s="208">
        <v>0.69</v>
      </c>
    </row>
    <row r="7" spans="1:2" ht="25.5" customHeight="1">
      <c r="A7" s="2" t="s">
        <v>180</v>
      </c>
      <c r="B7" s="133">
        <v>2.61</v>
      </c>
    </row>
    <row r="8" spans="1:2" ht="25.5" customHeight="1">
      <c r="A8" s="2" t="s">
        <v>181</v>
      </c>
      <c r="B8" s="133">
        <f>B12+B16+B20+B24+B28+B32+B36+B40</f>
        <v>0</v>
      </c>
    </row>
    <row r="9" spans="1:2" ht="25.5" customHeight="1">
      <c r="A9" s="2" t="s">
        <v>182</v>
      </c>
      <c r="B9" s="205">
        <f>SUM(B10:B12)</f>
        <v>0</v>
      </c>
    </row>
    <row r="10" spans="1:2" ht="25.5" customHeight="1">
      <c r="A10" s="167" t="s">
        <v>1316</v>
      </c>
      <c r="B10" s="168">
        <v>0</v>
      </c>
    </row>
    <row r="11" spans="1:2" ht="25.5" customHeight="1">
      <c r="A11" s="2" t="s">
        <v>180</v>
      </c>
      <c r="B11" s="168">
        <v>0</v>
      </c>
    </row>
    <row r="12" spans="1:2" ht="25.5" customHeight="1">
      <c r="A12" s="2" t="s">
        <v>181</v>
      </c>
      <c r="B12" s="168">
        <v>0</v>
      </c>
    </row>
    <row r="13" spans="1:2" ht="25.5" customHeight="1">
      <c r="A13" s="2" t="s">
        <v>183</v>
      </c>
      <c r="B13" s="205">
        <f>SUM(B14:B16)</f>
        <v>0</v>
      </c>
    </row>
    <row r="14" spans="1:2" ht="25.5" customHeight="1">
      <c r="A14" s="167" t="s">
        <v>1316</v>
      </c>
      <c r="B14" s="168">
        <v>0</v>
      </c>
    </row>
    <row r="15" spans="1:2" ht="25.5" customHeight="1">
      <c r="A15" s="2" t="s">
        <v>180</v>
      </c>
      <c r="B15" s="168">
        <v>0</v>
      </c>
    </row>
    <row r="16" spans="1:2" ht="25.5" customHeight="1">
      <c r="A16" s="2" t="s">
        <v>181</v>
      </c>
      <c r="B16" s="168">
        <v>0</v>
      </c>
    </row>
    <row r="17" spans="1:2" ht="25.5" customHeight="1">
      <c r="A17" s="2" t="s">
        <v>184</v>
      </c>
      <c r="B17" s="205">
        <f>SUM(B18:B20)</f>
        <v>0</v>
      </c>
    </row>
    <row r="18" spans="1:2" ht="25.5" customHeight="1">
      <c r="A18" s="167" t="s">
        <v>1316</v>
      </c>
      <c r="B18" s="168">
        <v>0</v>
      </c>
    </row>
    <row r="19" spans="1:2" ht="25.5" customHeight="1">
      <c r="A19" s="2" t="s">
        <v>180</v>
      </c>
      <c r="B19" s="168">
        <v>0</v>
      </c>
    </row>
    <row r="20" spans="1:2" ht="25.5" customHeight="1">
      <c r="A20" s="2" t="s">
        <v>181</v>
      </c>
      <c r="B20" s="168">
        <v>0</v>
      </c>
    </row>
    <row r="21" spans="1:2" ht="25.5" customHeight="1">
      <c r="A21" s="2" t="s">
        <v>185</v>
      </c>
      <c r="B21" s="205">
        <f>SUM(B22:B24)</f>
        <v>0</v>
      </c>
    </row>
    <row r="22" spans="1:2" ht="25.5" customHeight="1">
      <c r="A22" s="167" t="s">
        <v>1316</v>
      </c>
      <c r="B22" s="168">
        <v>0</v>
      </c>
    </row>
    <row r="23" spans="1:2" ht="25.5" customHeight="1">
      <c r="A23" s="2" t="s">
        <v>180</v>
      </c>
      <c r="B23" s="168">
        <v>0</v>
      </c>
    </row>
    <row r="24" spans="1:2" ht="25.5" customHeight="1">
      <c r="A24" s="2" t="s">
        <v>181</v>
      </c>
      <c r="B24" s="168">
        <v>0</v>
      </c>
    </row>
    <row r="25" spans="1:2" ht="25.5" customHeight="1">
      <c r="A25" s="2" t="s">
        <v>186</v>
      </c>
      <c r="B25" s="205">
        <f>SUM(B26:B28)</f>
        <v>0</v>
      </c>
    </row>
    <row r="26" spans="1:2" ht="25.5" customHeight="1">
      <c r="A26" s="167" t="s">
        <v>1316</v>
      </c>
      <c r="B26" s="168">
        <v>0</v>
      </c>
    </row>
    <row r="27" spans="1:2" ht="25.5" customHeight="1">
      <c r="A27" s="2" t="s">
        <v>180</v>
      </c>
      <c r="B27" s="168">
        <v>0</v>
      </c>
    </row>
    <row r="28" spans="1:2" ht="25.5" customHeight="1">
      <c r="A28" s="2" t="s">
        <v>181</v>
      </c>
      <c r="B28" s="168">
        <v>0</v>
      </c>
    </row>
    <row r="29" spans="1:2" ht="25.5" customHeight="1">
      <c r="A29" s="2" t="s">
        <v>187</v>
      </c>
      <c r="B29" s="209">
        <v>1.01</v>
      </c>
    </row>
    <row r="30" spans="1:2" ht="25.5" customHeight="1">
      <c r="A30" s="167" t="s">
        <v>1316</v>
      </c>
      <c r="B30" s="208">
        <v>0.16</v>
      </c>
    </row>
    <row r="31" spans="1:2" ht="25.5" customHeight="1">
      <c r="A31" s="2" t="s">
        <v>180</v>
      </c>
      <c r="B31" s="133">
        <v>0.83</v>
      </c>
    </row>
    <row r="32" spans="1:2" ht="25.5" customHeight="1">
      <c r="A32" s="2" t="s">
        <v>181</v>
      </c>
      <c r="B32" s="133">
        <v>0</v>
      </c>
    </row>
    <row r="33" spans="1:2" ht="25.5" customHeight="1">
      <c r="A33" s="2" t="s">
        <v>188</v>
      </c>
      <c r="B33" s="209">
        <v>2.37</v>
      </c>
    </row>
    <row r="34" spans="1:2" ht="25.5" customHeight="1">
      <c r="A34" s="167" t="s">
        <v>1316</v>
      </c>
      <c r="B34" s="208">
        <v>0.53</v>
      </c>
    </row>
    <row r="35" spans="1:2" ht="25.5" customHeight="1">
      <c r="A35" s="2" t="s">
        <v>180</v>
      </c>
      <c r="B35" s="133">
        <v>1.78</v>
      </c>
    </row>
    <row r="36" spans="1:2" ht="25.5" customHeight="1">
      <c r="A36" s="2" t="s">
        <v>181</v>
      </c>
      <c r="B36" s="133">
        <v>0</v>
      </c>
    </row>
    <row r="37" spans="1:2" ht="25.5" customHeight="1">
      <c r="A37" s="2" t="s">
        <v>189</v>
      </c>
      <c r="B37" s="206">
        <f>SUM(B38:B40)</f>
        <v>0</v>
      </c>
    </row>
    <row r="38" spans="1:2" ht="25.5" customHeight="1">
      <c r="A38" s="167" t="s">
        <v>1316</v>
      </c>
      <c r="B38" s="133">
        <v>0</v>
      </c>
    </row>
    <row r="39" spans="1:2" ht="25.5" customHeight="1">
      <c r="A39" s="2" t="s">
        <v>180</v>
      </c>
      <c r="B39" s="133">
        <v>0</v>
      </c>
    </row>
    <row r="40" spans="1:2" ht="25.5" customHeight="1">
      <c r="A40" s="2" t="s">
        <v>181</v>
      </c>
      <c r="B40" s="133">
        <v>0</v>
      </c>
    </row>
    <row r="42" ht="29.25" customHeight="1">
      <c r="A42" s="157" t="s">
        <v>1318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SheetLayoutView="100" zoomScalePageLayoutView="0" workbookViewId="0" topLeftCell="A1">
      <selection activeCell="B52" sqref="B52"/>
    </sheetView>
  </sheetViews>
  <sheetFormatPr defaultColWidth="9.00390625" defaultRowHeight="15"/>
  <cols>
    <col min="1" max="1" width="45.00390625" style="0" customWidth="1"/>
    <col min="2" max="2" width="32.7109375" style="0" customWidth="1"/>
  </cols>
  <sheetData>
    <row r="1" spans="1:2" ht="25.5">
      <c r="A1" s="323" t="s">
        <v>1537</v>
      </c>
      <c r="B1" s="324"/>
    </row>
    <row r="2" spans="1:2" s="129" customFormat="1" ht="25.5">
      <c r="A2" s="118"/>
      <c r="B2" s="166" t="s">
        <v>1319</v>
      </c>
    </row>
    <row r="3" spans="1:2" ht="24.75" customHeight="1">
      <c r="A3" s="1"/>
      <c r="B3" s="175" t="s">
        <v>1356</v>
      </c>
    </row>
    <row r="4" spans="1:2" ht="24.75" customHeight="1">
      <c r="A4" s="170" t="s">
        <v>1254</v>
      </c>
      <c r="B4" s="170" t="s">
        <v>200</v>
      </c>
    </row>
    <row r="5" spans="1:2" ht="27" customHeight="1">
      <c r="A5" s="176" t="s">
        <v>1320</v>
      </c>
      <c r="B5" s="177">
        <f>B7+B13+B20+B25+B30+B35+B41+B46</f>
        <v>3.65</v>
      </c>
    </row>
    <row r="6" spans="1:2" ht="27" customHeight="1">
      <c r="A6" s="173" t="s">
        <v>1321</v>
      </c>
      <c r="B6" s="178"/>
    </row>
    <row r="7" spans="1:2" ht="27" customHeight="1">
      <c r="A7" s="173" t="s">
        <v>190</v>
      </c>
      <c r="B7" s="210">
        <f>B8+B12</f>
        <v>0</v>
      </c>
    </row>
    <row r="8" spans="1:2" ht="27" customHeight="1">
      <c r="A8" s="173" t="s">
        <v>1322</v>
      </c>
      <c r="B8" s="178">
        <f>SUM(B9:B11)</f>
        <v>0</v>
      </c>
    </row>
    <row r="9" spans="1:2" ht="27" customHeight="1">
      <c r="A9" s="173" t="s">
        <v>1323</v>
      </c>
      <c r="B9" s="178">
        <v>0</v>
      </c>
    </row>
    <row r="10" spans="1:2" ht="27" customHeight="1">
      <c r="A10" s="173" t="s">
        <v>1324</v>
      </c>
      <c r="B10" s="178">
        <v>0</v>
      </c>
    </row>
    <row r="11" spans="1:2" ht="27" customHeight="1">
      <c r="A11" s="173" t="s">
        <v>1325</v>
      </c>
      <c r="B11" s="178">
        <v>0</v>
      </c>
    </row>
    <row r="12" spans="1:2" ht="27" customHeight="1">
      <c r="A12" s="173" t="s">
        <v>1326</v>
      </c>
      <c r="B12" s="178">
        <v>0</v>
      </c>
    </row>
    <row r="13" spans="1:2" ht="27" customHeight="1">
      <c r="A13" s="173" t="s">
        <v>191</v>
      </c>
      <c r="B13" s="210">
        <f>B14+B19</f>
        <v>0</v>
      </c>
    </row>
    <row r="14" spans="1:2" ht="27" customHeight="1">
      <c r="A14" s="173" t="s">
        <v>1327</v>
      </c>
      <c r="B14" s="178">
        <f>SUM(B15:B18)</f>
        <v>0</v>
      </c>
    </row>
    <row r="15" spans="1:2" ht="27" customHeight="1">
      <c r="A15" s="174" t="s">
        <v>1328</v>
      </c>
      <c r="B15" s="178">
        <v>0</v>
      </c>
    </row>
    <row r="16" spans="1:2" ht="27" customHeight="1">
      <c r="A16" s="173" t="s">
        <v>1329</v>
      </c>
      <c r="B16" s="178">
        <v>0</v>
      </c>
    </row>
    <row r="17" spans="1:2" ht="27" customHeight="1">
      <c r="A17" s="174" t="s">
        <v>1325</v>
      </c>
      <c r="B17" s="179">
        <v>0</v>
      </c>
    </row>
    <row r="18" spans="1:2" ht="27" customHeight="1">
      <c r="A18" s="173" t="s">
        <v>1330</v>
      </c>
      <c r="B18" s="179">
        <v>0</v>
      </c>
    </row>
    <row r="19" spans="1:2" ht="27" customHeight="1">
      <c r="A19" s="174" t="s">
        <v>1331</v>
      </c>
      <c r="B19" s="178">
        <v>0</v>
      </c>
    </row>
    <row r="20" spans="1:2" ht="27" customHeight="1">
      <c r="A20" s="173" t="s">
        <v>192</v>
      </c>
      <c r="B20" s="211">
        <f>B21+B24</f>
        <v>0</v>
      </c>
    </row>
    <row r="21" spans="1:2" ht="27" customHeight="1">
      <c r="A21" s="174" t="s">
        <v>1332</v>
      </c>
      <c r="B21" s="178">
        <f>SUM(B22:B23)</f>
        <v>0</v>
      </c>
    </row>
    <row r="22" spans="1:2" ht="27" customHeight="1">
      <c r="A22" s="173" t="s">
        <v>1333</v>
      </c>
      <c r="B22" s="178">
        <v>0</v>
      </c>
    </row>
    <row r="23" spans="1:2" ht="27" customHeight="1">
      <c r="A23" s="173" t="s">
        <v>1334</v>
      </c>
      <c r="B23" s="178">
        <v>0</v>
      </c>
    </row>
    <row r="24" spans="1:2" ht="27" customHeight="1">
      <c r="A24" s="173" t="s">
        <v>1335</v>
      </c>
      <c r="B24" s="178">
        <v>0</v>
      </c>
    </row>
    <row r="25" spans="1:2" ht="27" customHeight="1">
      <c r="A25" s="173" t="s">
        <v>193</v>
      </c>
      <c r="B25" s="210">
        <f>SUM(B26:B29)</f>
        <v>0</v>
      </c>
    </row>
    <row r="26" spans="1:2" ht="27" customHeight="1">
      <c r="A26" s="173" t="s">
        <v>1336</v>
      </c>
      <c r="B26" s="178">
        <v>0</v>
      </c>
    </row>
    <row r="27" spans="1:2" ht="27" customHeight="1">
      <c r="A27" s="173" t="s">
        <v>1337</v>
      </c>
      <c r="B27" s="178">
        <v>0</v>
      </c>
    </row>
    <row r="28" spans="1:2" ht="27" customHeight="1">
      <c r="A28" s="173" t="s">
        <v>1338</v>
      </c>
      <c r="B28" s="178">
        <v>0</v>
      </c>
    </row>
    <row r="29" spans="1:2" ht="27" customHeight="1">
      <c r="A29" s="173" t="s">
        <v>1339</v>
      </c>
      <c r="B29" s="178">
        <v>0</v>
      </c>
    </row>
    <row r="30" spans="1:2" ht="27" customHeight="1">
      <c r="A30" s="173" t="s">
        <v>194</v>
      </c>
      <c r="B30" s="210">
        <v>0</v>
      </c>
    </row>
    <row r="31" spans="1:2" ht="27" customHeight="1">
      <c r="A31" s="173" t="s">
        <v>1340</v>
      </c>
      <c r="B31" s="178">
        <f>SUM(B32:B33)</f>
        <v>0</v>
      </c>
    </row>
    <row r="32" spans="1:2" ht="27" customHeight="1">
      <c r="A32" s="173" t="s">
        <v>1341</v>
      </c>
      <c r="B32" s="178">
        <v>0</v>
      </c>
    </row>
    <row r="33" spans="1:2" ht="27" customHeight="1">
      <c r="A33" s="173" t="s">
        <v>1342</v>
      </c>
      <c r="B33" s="178">
        <v>0</v>
      </c>
    </row>
    <row r="34" spans="1:2" ht="27" customHeight="1">
      <c r="A34" s="173" t="s">
        <v>1343</v>
      </c>
      <c r="B34" s="178">
        <v>0</v>
      </c>
    </row>
    <row r="35" spans="1:2" ht="27" customHeight="1">
      <c r="A35" s="173" t="s">
        <v>195</v>
      </c>
      <c r="B35" s="210">
        <f>B36+B40</f>
        <v>0.82</v>
      </c>
    </row>
    <row r="36" spans="1:2" ht="27" customHeight="1">
      <c r="A36" s="173" t="s">
        <v>1344</v>
      </c>
      <c r="B36" s="178">
        <f>SUM(B37:B39)</f>
        <v>0.82</v>
      </c>
    </row>
    <row r="37" spans="1:2" ht="27" customHeight="1">
      <c r="A37" s="173" t="s">
        <v>1345</v>
      </c>
      <c r="B37" s="178">
        <v>0.82</v>
      </c>
    </row>
    <row r="38" spans="1:2" ht="27" customHeight="1">
      <c r="A38" s="173" t="s">
        <v>1346</v>
      </c>
      <c r="B38" s="178">
        <v>0</v>
      </c>
    </row>
    <row r="39" spans="1:2" ht="27" customHeight="1">
      <c r="A39" s="173" t="s">
        <v>1347</v>
      </c>
      <c r="B39" s="178">
        <v>0</v>
      </c>
    </row>
    <row r="40" spans="1:2" ht="27" customHeight="1">
      <c r="A40" s="173" t="s">
        <v>1348</v>
      </c>
      <c r="B40" s="178">
        <v>0</v>
      </c>
    </row>
    <row r="41" spans="1:2" ht="27" customHeight="1">
      <c r="A41" s="173" t="s">
        <v>196</v>
      </c>
      <c r="B41" s="210">
        <f>B42+B44+B45</f>
        <v>2.83</v>
      </c>
    </row>
    <row r="42" spans="1:2" ht="27" customHeight="1">
      <c r="A42" s="173" t="s">
        <v>1332</v>
      </c>
      <c r="B42" s="178">
        <v>2.83</v>
      </c>
    </row>
    <row r="43" spans="1:2" ht="27" customHeight="1">
      <c r="A43" s="173" t="s">
        <v>1349</v>
      </c>
      <c r="B43" s="178">
        <v>0</v>
      </c>
    </row>
    <row r="44" spans="1:2" ht="27" customHeight="1">
      <c r="A44" s="173" t="s">
        <v>1350</v>
      </c>
      <c r="B44" s="178">
        <v>0</v>
      </c>
    </row>
    <row r="45" spans="1:2" ht="27" customHeight="1">
      <c r="A45" s="173" t="s">
        <v>1351</v>
      </c>
      <c r="B45" s="178">
        <v>0</v>
      </c>
    </row>
    <row r="46" spans="1:2" ht="27" customHeight="1">
      <c r="A46" s="173" t="s">
        <v>1352</v>
      </c>
      <c r="B46" s="210">
        <f>B47+B49</f>
        <v>0</v>
      </c>
    </row>
    <row r="47" spans="1:2" ht="27" customHeight="1">
      <c r="A47" s="173" t="s">
        <v>1322</v>
      </c>
      <c r="B47" s="178">
        <v>0</v>
      </c>
    </row>
    <row r="48" spans="1:2" ht="27" customHeight="1">
      <c r="A48" s="173" t="s">
        <v>1353</v>
      </c>
      <c r="B48" s="178">
        <v>0</v>
      </c>
    </row>
    <row r="49" spans="1:2" ht="27" customHeight="1">
      <c r="A49" s="173" t="s">
        <v>1354</v>
      </c>
      <c r="B49" s="178">
        <v>0</v>
      </c>
    </row>
    <row r="50" spans="1:2" ht="27" customHeight="1">
      <c r="A50" s="180"/>
      <c r="B50" s="180"/>
    </row>
    <row r="51" spans="1:2" ht="34.5" customHeight="1">
      <c r="A51" s="325" t="s">
        <v>1355</v>
      </c>
      <c r="B51" s="325"/>
    </row>
    <row r="52" spans="1:2" ht="13.5">
      <c r="A52" s="180"/>
      <c r="B52" s="180"/>
    </row>
  </sheetData>
  <sheetProtection/>
  <mergeCells count="2">
    <mergeCell ref="A1:B1"/>
    <mergeCell ref="A51:B51"/>
  </mergeCells>
  <printOptions/>
  <pageMargins left="0.93" right="0.7480314960629921" top="0.7480314960629921" bottom="0.4724409448818898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1" sqref="A61"/>
    </sheetView>
  </sheetViews>
  <sheetFormatPr defaultColWidth="9.140625" defaultRowHeight="15"/>
  <cols>
    <col min="1" max="1" width="33.140625" style="79" customWidth="1"/>
    <col min="2" max="2" width="25.57421875" style="79" customWidth="1"/>
    <col min="3" max="16384" width="9.00390625" style="79" customWidth="1"/>
  </cols>
  <sheetData>
    <row r="1" spans="1:2" ht="31.5" customHeight="1">
      <c r="A1" s="251" t="s">
        <v>1419</v>
      </c>
      <c r="B1" s="251"/>
    </row>
    <row r="2" spans="1:2" ht="18" customHeight="1">
      <c r="A2" s="111"/>
      <c r="B2" s="125" t="s">
        <v>247</v>
      </c>
    </row>
    <row r="3" spans="1:2" ht="22.5" customHeight="1">
      <c r="A3" s="80"/>
      <c r="B3" s="81" t="s">
        <v>3</v>
      </c>
    </row>
    <row r="4" spans="1:2" ht="33.75" customHeight="1">
      <c r="A4" s="82" t="s">
        <v>4</v>
      </c>
      <c r="B4" s="82" t="s">
        <v>200</v>
      </c>
    </row>
    <row r="5" spans="1:2" ht="24" customHeight="1">
      <c r="A5" s="83" t="s">
        <v>5</v>
      </c>
      <c r="B5" s="96">
        <f>B6+B23</f>
        <v>52214</v>
      </c>
    </row>
    <row r="6" spans="1:2" ht="24" customHeight="1">
      <c r="A6" s="84" t="s">
        <v>6</v>
      </c>
      <c r="B6" s="85">
        <f>SUM(B7:B22)</f>
        <v>39353</v>
      </c>
    </row>
    <row r="7" spans="1:2" ht="24" customHeight="1">
      <c r="A7" s="86" t="s">
        <v>7</v>
      </c>
      <c r="B7" s="87">
        <v>6254</v>
      </c>
    </row>
    <row r="8" spans="1:2" ht="24" customHeight="1">
      <c r="A8" s="86" t="s">
        <v>8</v>
      </c>
      <c r="B8" s="87">
        <v>3401</v>
      </c>
    </row>
    <row r="9" spans="1:2" ht="24" customHeight="1">
      <c r="A9" s="86" t="s">
        <v>9</v>
      </c>
      <c r="B9" s="87">
        <v>1433</v>
      </c>
    </row>
    <row r="10" spans="1:2" ht="24" customHeight="1">
      <c r="A10" s="86" t="s">
        <v>10</v>
      </c>
      <c r="B10" s="87">
        <v>0</v>
      </c>
    </row>
    <row r="11" spans="1:2" ht="24" customHeight="1">
      <c r="A11" s="86" t="s">
        <v>11</v>
      </c>
      <c r="B11" s="87">
        <v>463</v>
      </c>
    </row>
    <row r="12" spans="1:2" ht="24" customHeight="1">
      <c r="A12" s="86" t="s">
        <v>12</v>
      </c>
      <c r="B12" s="87">
        <v>6925</v>
      </c>
    </row>
    <row r="13" spans="1:2" ht="24" customHeight="1">
      <c r="A13" s="86" t="s">
        <v>13</v>
      </c>
      <c r="B13" s="87">
        <v>1739</v>
      </c>
    </row>
    <row r="14" spans="1:2" ht="24" customHeight="1">
      <c r="A14" s="86" t="s">
        <v>14</v>
      </c>
      <c r="B14" s="87">
        <v>615</v>
      </c>
    </row>
    <row r="15" spans="1:2" ht="24" customHeight="1">
      <c r="A15" s="86" t="s">
        <v>15</v>
      </c>
      <c r="B15" s="87">
        <v>551</v>
      </c>
    </row>
    <row r="16" spans="1:2" ht="24" customHeight="1">
      <c r="A16" s="86" t="s">
        <v>16</v>
      </c>
      <c r="B16" s="87">
        <v>1993</v>
      </c>
    </row>
    <row r="17" spans="1:2" ht="24" customHeight="1">
      <c r="A17" s="86" t="s">
        <v>17</v>
      </c>
      <c r="B17" s="87">
        <v>3297</v>
      </c>
    </row>
    <row r="18" spans="1:2" ht="24" customHeight="1">
      <c r="A18" s="86" t="s">
        <v>18</v>
      </c>
      <c r="B18" s="87">
        <v>482</v>
      </c>
    </row>
    <row r="19" spans="1:2" ht="24" customHeight="1">
      <c r="A19" s="86" t="s">
        <v>19</v>
      </c>
      <c r="B19" s="87">
        <v>8007</v>
      </c>
    </row>
    <row r="20" spans="1:2" ht="24" customHeight="1">
      <c r="A20" s="86" t="s">
        <v>20</v>
      </c>
      <c r="B20" s="87">
        <v>4193</v>
      </c>
    </row>
    <row r="21" spans="1:2" ht="24" customHeight="1">
      <c r="A21" s="86" t="s">
        <v>21</v>
      </c>
      <c r="B21" s="87">
        <v>0</v>
      </c>
    </row>
    <row r="22" spans="1:2" ht="24" customHeight="1">
      <c r="A22" s="86" t="s">
        <v>22</v>
      </c>
      <c r="B22" s="87">
        <v>0</v>
      </c>
    </row>
    <row r="23" spans="1:2" ht="24" customHeight="1">
      <c r="A23" s="86" t="s">
        <v>23</v>
      </c>
      <c r="B23" s="85">
        <f>SUM(B24:B30)</f>
        <v>12861</v>
      </c>
    </row>
    <row r="24" spans="1:2" ht="24" customHeight="1">
      <c r="A24" s="86" t="s">
        <v>24</v>
      </c>
      <c r="B24" s="87">
        <v>2623</v>
      </c>
    </row>
    <row r="25" spans="1:2" ht="24" customHeight="1">
      <c r="A25" s="86" t="s">
        <v>25</v>
      </c>
      <c r="B25" s="87">
        <v>4505</v>
      </c>
    </row>
    <row r="26" spans="1:2" ht="24" customHeight="1">
      <c r="A26" s="86" t="s">
        <v>26</v>
      </c>
      <c r="B26" s="87">
        <v>2066</v>
      </c>
    </row>
    <row r="27" spans="1:2" ht="24" customHeight="1">
      <c r="A27" s="86" t="s">
        <v>27</v>
      </c>
      <c r="B27" s="87">
        <v>0</v>
      </c>
    </row>
    <row r="28" spans="1:2" ht="24" customHeight="1">
      <c r="A28" s="86" t="s">
        <v>28</v>
      </c>
      <c r="B28" s="87">
        <v>3667</v>
      </c>
    </row>
    <row r="29" spans="1:2" ht="24" customHeight="1">
      <c r="A29" s="86" t="s">
        <v>29</v>
      </c>
      <c r="B29" s="87">
        <v>0</v>
      </c>
    </row>
    <row r="30" spans="1:2" ht="24" customHeight="1">
      <c r="A30" s="86" t="s">
        <v>30</v>
      </c>
      <c r="B30" s="87">
        <v>0</v>
      </c>
    </row>
    <row r="31" spans="1:2" ht="24" customHeight="1">
      <c r="A31" s="88" t="s">
        <v>201</v>
      </c>
      <c r="B31" s="100">
        <v>234382</v>
      </c>
    </row>
    <row r="32" spans="1:2" ht="24" customHeight="1">
      <c r="A32" s="97" t="s">
        <v>202</v>
      </c>
      <c r="B32" s="101">
        <v>0</v>
      </c>
    </row>
    <row r="33" spans="1:2" ht="24" customHeight="1">
      <c r="A33" s="98" t="s">
        <v>203</v>
      </c>
      <c r="B33" s="101">
        <v>0</v>
      </c>
    </row>
    <row r="34" spans="1:2" ht="24" customHeight="1">
      <c r="A34" s="90" t="s">
        <v>204</v>
      </c>
      <c r="B34" s="89">
        <v>0</v>
      </c>
    </row>
    <row r="35" spans="1:2" ht="24" customHeight="1">
      <c r="A35" s="90" t="s">
        <v>205</v>
      </c>
      <c r="B35" s="89">
        <v>0</v>
      </c>
    </row>
    <row r="36" spans="1:2" ht="24" customHeight="1">
      <c r="A36" s="99" t="s">
        <v>206</v>
      </c>
      <c r="B36" s="102">
        <v>0</v>
      </c>
    </row>
    <row r="37" spans="1:2" ht="24" customHeight="1">
      <c r="A37" s="99" t="s">
        <v>207</v>
      </c>
      <c r="B37" s="102">
        <v>10185</v>
      </c>
    </row>
    <row r="38" spans="1:2" ht="24" customHeight="1">
      <c r="A38" s="99" t="s">
        <v>208</v>
      </c>
      <c r="B38" s="102">
        <v>20034</v>
      </c>
    </row>
    <row r="39" spans="1:2" ht="24" customHeight="1">
      <c r="A39" s="229" t="s">
        <v>1421</v>
      </c>
      <c r="B39" s="102">
        <v>13000</v>
      </c>
    </row>
    <row r="40" spans="1:2" ht="24" customHeight="1">
      <c r="A40" s="229" t="s">
        <v>1420</v>
      </c>
      <c r="B40" s="102">
        <v>43444</v>
      </c>
    </row>
    <row r="41" spans="1:2" ht="24" customHeight="1">
      <c r="A41" s="91" t="s">
        <v>31</v>
      </c>
      <c r="B41" s="103">
        <f>B5+B31+B32+B33+B36+B37+B38+B39+B40</f>
        <v>373259</v>
      </c>
    </row>
  </sheetData>
  <sheetProtection/>
  <mergeCells count="1">
    <mergeCell ref="A1:B1"/>
  </mergeCells>
  <printOptions/>
  <pageMargins left="1.4566929133858268" right="0.7086614173228347" top="0.7086614173228347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8"/>
  <sheetViews>
    <sheetView zoomScaleSheetLayoutView="100" zoomScalePageLayoutView="0" workbookViewId="0" topLeftCell="A1">
      <selection activeCell="B19" sqref="B19"/>
    </sheetView>
  </sheetViews>
  <sheetFormatPr defaultColWidth="9.00390625" defaultRowHeight="15"/>
  <cols>
    <col min="1" max="1" width="3.421875" style="0" customWidth="1"/>
    <col min="2" max="2" width="38.421875" style="0" customWidth="1"/>
    <col min="3" max="3" width="39.421875" style="0" customWidth="1"/>
  </cols>
  <sheetData>
    <row r="1" spans="2:3" ht="43.5" customHeight="1">
      <c r="B1" s="252" t="s">
        <v>1424</v>
      </c>
      <c r="C1" s="252"/>
    </row>
    <row r="2" spans="2:3" ht="18" customHeight="1">
      <c r="B2" s="112"/>
      <c r="C2" s="126" t="s">
        <v>248</v>
      </c>
    </row>
    <row r="3" spans="2:3" ht="18.75" customHeight="1">
      <c r="B3" s="253" t="s">
        <v>3</v>
      </c>
      <c r="C3" s="254"/>
    </row>
    <row r="4" spans="2:3" ht="25.5" customHeight="1">
      <c r="B4" s="257" t="s">
        <v>209</v>
      </c>
      <c r="C4" s="255" t="s">
        <v>200</v>
      </c>
    </row>
    <row r="5" spans="2:3" ht="25.5" customHeight="1">
      <c r="B5" s="258"/>
      <c r="C5" s="256"/>
    </row>
    <row r="6" spans="2:3" ht="25.5" customHeight="1">
      <c r="B6" s="104" t="s">
        <v>210</v>
      </c>
      <c r="C6" s="74">
        <v>41635</v>
      </c>
    </row>
    <row r="7" spans="2:3" ht="25.5" customHeight="1">
      <c r="B7" s="104" t="s">
        <v>211</v>
      </c>
      <c r="C7" s="74">
        <v>0</v>
      </c>
    </row>
    <row r="8" spans="2:3" ht="25.5" customHeight="1">
      <c r="B8" s="105" t="s">
        <v>212</v>
      </c>
      <c r="C8" s="75">
        <v>10533</v>
      </c>
    </row>
    <row r="9" spans="2:3" ht="25.5" customHeight="1">
      <c r="B9" s="105" t="s">
        <v>213</v>
      </c>
      <c r="C9" s="74">
        <v>69924</v>
      </c>
    </row>
    <row r="10" spans="2:3" ht="25.5" customHeight="1">
      <c r="B10" s="105" t="s">
        <v>214</v>
      </c>
      <c r="C10" s="74">
        <v>2544</v>
      </c>
    </row>
    <row r="11" spans="2:3" ht="25.5" customHeight="1">
      <c r="B11" s="105" t="s">
        <v>215</v>
      </c>
      <c r="C11" s="74">
        <v>5851</v>
      </c>
    </row>
    <row r="12" spans="2:3" ht="25.5" customHeight="1">
      <c r="B12" s="105" t="s">
        <v>216</v>
      </c>
      <c r="C12" s="74">
        <v>59001</v>
      </c>
    </row>
    <row r="13" spans="2:3" ht="25.5" customHeight="1">
      <c r="B13" s="105" t="s">
        <v>217</v>
      </c>
      <c r="C13" s="74">
        <v>45491</v>
      </c>
    </row>
    <row r="14" spans="2:3" ht="25.5" customHeight="1">
      <c r="B14" s="105" t="s">
        <v>218</v>
      </c>
      <c r="C14" s="74">
        <v>8427</v>
      </c>
    </row>
    <row r="15" spans="2:3" ht="25.5" customHeight="1">
      <c r="B15" s="106" t="s">
        <v>219</v>
      </c>
      <c r="C15" s="75">
        <v>9418</v>
      </c>
    </row>
    <row r="16" spans="2:3" ht="25.5" customHeight="1">
      <c r="B16" s="105" t="s">
        <v>220</v>
      </c>
      <c r="C16" s="74">
        <v>65917</v>
      </c>
    </row>
    <row r="17" spans="2:3" ht="25.5" customHeight="1">
      <c r="B17" s="105" t="s">
        <v>221</v>
      </c>
      <c r="C17" s="74">
        <v>9812</v>
      </c>
    </row>
    <row r="18" spans="2:3" ht="25.5" customHeight="1">
      <c r="B18" s="105" t="s">
        <v>222</v>
      </c>
      <c r="C18" s="74">
        <v>2894</v>
      </c>
    </row>
    <row r="19" spans="2:3" ht="25.5" customHeight="1">
      <c r="B19" s="105" t="s">
        <v>223</v>
      </c>
      <c r="C19" s="74">
        <v>754</v>
      </c>
    </row>
    <row r="20" spans="2:3" ht="25.5" customHeight="1">
      <c r="B20" s="105" t="s">
        <v>224</v>
      </c>
      <c r="C20" s="76">
        <v>0</v>
      </c>
    </row>
    <row r="21" spans="2:3" ht="25.5" customHeight="1">
      <c r="B21" s="107" t="s">
        <v>225</v>
      </c>
      <c r="C21" s="74">
        <v>2782</v>
      </c>
    </row>
    <row r="22" spans="2:3" ht="25.5" customHeight="1">
      <c r="B22" s="105" t="s">
        <v>226</v>
      </c>
      <c r="C22" s="75">
        <v>7719</v>
      </c>
    </row>
    <row r="23" spans="2:3" ht="25.5" customHeight="1">
      <c r="B23" s="105" t="s">
        <v>227</v>
      </c>
      <c r="C23" s="75">
        <v>1208</v>
      </c>
    </row>
    <row r="24" spans="2:3" ht="25.5" customHeight="1">
      <c r="B24" s="104" t="s">
        <v>228</v>
      </c>
      <c r="C24" s="74">
        <v>977</v>
      </c>
    </row>
    <row r="25" spans="2:3" ht="25.5" customHeight="1">
      <c r="B25" s="108" t="s">
        <v>229</v>
      </c>
      <c r="C25" s="109">
        <f>SUM(C6:C24)</f>
        <v>344887</v>
      </c>
    </row>
    <row r="26" spans="2:3" ht="25.5" customHeight="1">
      <c r="B26" s="105" t="s">
        <v>230</v>
      </c>
      <c r="C26" s="74">
        <v>0</v>
      </c>
    </row>
    <row r="27" spans="2:3" ht="25.5" customHeight="1">
      <c r="B27" s="110" t="s">
        <v>231</v>
      </c>
      <c r="C27" s="74">
        <v>78</v>
      </c>
    </row>
    <row r="28" spans="2:3" ht="25.5" customHeight="1">
      <c r="B28" s="110" t="s">
        <v>232</v>
      </c>
      <c r="C28" s="74">
        <v>3787</v>
      </c>
    </row>
    <row r="29" spans="2:3" ht="25.5" customHeight="1">
      <c r="B29" s="110" t="s">
        <v>233</v>
      </c>
      <c r="C29" s="74">
        <v>0</v>
      </c>
    </row>
    <row r="30" spans="2:3" ht="25.5" customHeight="1">
      <c r="B30" s="110" t="s">
        <v>234</v>
      </c>
      <c r="C30" s="74">
        <v>0</v>
      </c>
    </row>
    <row r="31" spans="2:3" ht="25.5" customHeight="1">
      <c r="B31" s="110" t="s">
        <v>235</v>
      </c>
      <c r="C31" s="74">
        <v>0</v>
      </c>
    </row>
    <row r="32" spans="2:3" ht="25.5" customHeight="1">
      <c r="B32" s="110" t="s">
        <v>236</v>
      </c>
      <c r="C32" s="74">
        <v>8315</v>
      </c>
    </row>
    <row r="33" spans="2:3" ht="25.5" customHeight="1">
      <c r="B33" s="110" t="s">
        <v>237</v>
      </c>
      <c r="C33" s="74">
        <v>993</v>
      </c>
    </row>
    <row r="34" spans="2:3" ht="25.5" customHeight="1">
      <c r="B34" s="104" t="s">
        <v>238</v>
      </c>
      <c r="C34" s="74">
        <v>21</v>
      </c>
    </row>
    <row r="35" spans="2:3" s="181" customFormat="1" ht="25.5" customHeight="1">
      <c r="B35" s="219" t="s">
        <v>1386</v>
      </c>
      <c r="C35" s="74">
        <v>379</v>
      </c>
    </row>
    <row r="36" spans="2:3" s="221" customFormat="1" ht="25.5" customHeight="1">
      <c r="B36" s="219" t="s">
        <v>1422</v>
      </c>
      <c r="C36" s="74">
        <v>-3000</v>
      </c>
    </row>
    <row r="37" spans="2:3" s="181" customFormat="1" ht="25.5" customHeight="1">
      <c r="B37" s="219" t="s">
        <v>1423</v>
      </c>
      <c r="C37" s="74">
        <v>17799</v>
      </c>
    </row>
    <row r="38" spans="2:3" ht="25.5" customHeight="1">
      <c r="B38" s="77" t="s">
        <v>32</v>
      </c>
      <c r="C38" s="78">
        <f>C25+C26+C27+C28+C29+C30+C31+C32+C33+C34+C35+C36+C37</f>
        <v>373259</v>
      </c>
    </row>
  </sheetData>
  <sheetProtection/>
  <mergeCells count="4">
    <mergeCell ref="B1:C1"/>
    <mergeCell ref="B3:C3"/>
    <mergeCell ref="C4:C5"/>
    <mergeCell ref="B4:B5"/>
  </mergeCells>
  <printOptions/>
  <pageMargins left="0.7480314960629921" right="0.7480314960629921" top="0.2755905511811024" bottom="0.2362204724409449" header="0.15748031496062992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38.140625" style="70" customWidth="1"/>
    <col min="2" max="2" width="29.7109375" style="70" customWidth="1"/>
    <col min="3" max="16384" width="9.00390625" style="70" customWidth="1"/>
  </cols>
  <sheetData>
    <row r="1" spans="1:2" ht="56.25" customHeight="1">
      <c r="A1" s="259" t="s">
        <v>1425</v>
      </c>
      <c r="B1" s="259"/>
    </row>
    <row r="2" spans="1:2" ht="21" customHeight="1">
      <c r="A2" s="113"/>
      <c r="B2" s="127" t="s">
        <v>249</v>
      </c>
    </row>
    <row r="3" spans="1:2" ht="26.25" customHeight="1">
      <c r="A3"/>
      <c r="B3" s="29" t="s">
        <v>3</v>
      </c>
    </row>
    <row r="4" spans="1:2" ht="24" customHeight="1">
      <c r="A4" s="30" t="s">
        <v>33</v>
      </c>
      <c r="B4" s="31" t="s">
        <v>200</v>
      </c>
    </row>
    <row r="5" spans="1:2" ht="24" customHeight="1">
      <c r="A5" s="228" t="s">
        <v>1476</v>
      </c>
      <c r="B5" s="132">
        <f>B6+B15</f>
        <v>345901</v>
      </c>
    </row>
    <row r="6" spans="1:2" ht="24" customHeight="1">
      <c r="A6" s="71" t="s">
        <v>239</v>
      </c>
      <c r="B6" s="121">
        <f>SUM(B7:B14)</f>
        <v>227766</v>
      </c>
    </row>
    <row r="7" spans="1:2" ht="24" customHeight="1">
      <c r="A7" s="72" t="s">
        <v>35</v>
      </c>
      <c r="B7" s="122">
        <v>80850</v>
      </c>
    </row>
    <row r="8" spans="1:2" ht="24" customHeight="1">
      <c r="A8" s="72" t="s">
        <v>36</v>
      </c>
      <c r="B8" s="122">
        <v>63147</v>
      </c>
    </row>
    <row r="9" spans="1:2" ht="24" customHeight="1">
      <c r="A9" s="72" t="s">
        <v>37</v>
      </c>
      <c r="B9" s="122">
        <v>83769</v>
      </c>
    </row>
    <row r="10" spans="1:2" ht="24" customHeight="1">
      <c r="A10" s="72" t="s">
        <v>240</v>
      </c>
      <c r="B10" s="237"/>
    </row>
    <row r="11" spans="1:2" ht="24" customHeight="1">
      <c r="A11" s="72" t="s">
        <v>241</v>
      </c>
      <c r="B11" s="237"/>
    </row>
    <row r="12" spans="1:2" ht="24" customHeight="1">
      <c r="A12" s="72" t="s">
        <v>242</v>
      </c>
      <c r="B12" s="237"/>
    </row>
    <row r="13" spans="1:2" ht="24" customHeight="1">
      <c r="A13" s="72" t="s">
        <v>243</v>
      </c>
      <c r="B13" s="122"/>
    </row>
    <row r="14" spans="1:2" ht="24" customHeight="1">
      <c r="A14" s="72" t="s">
        <v>244</v>
      </c>
      <c r="B14" s="122"/>
    </row>
    <row r="15" spans="1:2" ht="24" customHeight="1">
      <c r="A15" s="119" t="s">
        <v>245</v>
      </c>
      <c r="B15" s="123">
        <f>SUM(B16:B24)</f>
        <v>118135</v>
      </c>
    </row>
    <row r="16" spans="1:2" ht="24" customHeight="1">
      <c r="A16" s="72" t="s">
        <v>35</v>
      </c>
      <c r="B16" s="122"/>
    </row>
    <row r="17" spans="1:2" ht="24" customHeight="1">
      <c r="A17" s="72" t="s">
        <v>36</v>
      </c>
      <c r="B17" s="122"/>
    </row>
    <row r="18" spans="1:2" ht="24" customHeight="1">
      <c r="A18" s="72" t="s">
        <v>37</v>
      </c>
      <c r="B18" s="122"/>
    </row>
    <row r="19" spans="1:2" ht="24" customHeight="1">
      <c r="A19" s="73" t="s">
        <v>38</v>
      </c>
      <c r="B19" s="122">
        <v>1912</v>
      </c>
    </row>
    <row r="20" spans="1:2" ht="24" customHeight="1">
      <c r="A20" s="120" t="s">
        <v>246</v>
      </c>
      <c r="B20" s="122"/>
    </row>
    <row r="21" spans="1:2" ht="24" customHeight="1">
      <c r="A21" s="120" t="s">
        <v>241</v>
      </c>
      <c r="B21" s="122">
        <v>925</v>
      </c>
    </row>
    <row r="22" spans="1:2" ht="24" customHeight="1">
      <c r="A22" s="73" t="s">
        <v>39</v>
      </c>
      <c r="B22" s="122">
        <v>1429</v>
      </c>
    </row>
    <row r="23" spans="1:2" ht="24" customHeight="1">
      <c r="A23" s="73" t="s">
        <v>40</v>
      </c>
      <c r="B23" s="122">
        <v>113848</v>
      </c>
    </row>
    <row r="24" spans="1:2" ht="24" customHeight="1">
      <c r="A24" s="73" t="s">
        <v>41</v>
      </c>
      <c r="B24" s="124">
        <v>21</v>
      </c>
    </row>
    <row r="25" ht="18" customHeight="1"/>
    <row r="26" ht="18" customHeight="1"/>
    <row r="27" ht="18" customHeight="1"/>
    <row r="28" ht="18" customHeight="1"/>
  </sheetData>
  <sheetProtection/>
  <mergeCells count="1">
    <mergeCell ref="A1:B1"/>
  </mergeCells>
  <printOptions/>
  <pageMargins left="1.09" right="0.7086614173228347" top="1.42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3"/>
  <sheetViews>
    <sheetView zoomScalePageLayoutView="0" workbookViewId="0" topLeftCell="E1">
      <pane ySplit="5" topLeftCell="A6" activePane="bottomLeft" state="frozen"/>
      <selection pane="topLeft" activeCell="A1" sqref="A1"/>
      <selection pane="bottomLeft" activeCell="E2" sqref="E1:E16384"/>
    </sheetView>
  </sheetViews>
  <sheetFormatPr defaultColWidth="9.140625" defaultRowHeight="15"/>
  <cols>
    <col min="1" max="1" width="21.00390625" style="40" hidden="1" customWidth="1"/>
    <col min="2" max="4" width="11.00390625" style="40" hidden="1" customWidth="1"/>
    <col min="5" max="5" width="8.7109375" style="40" hidden="1" customWidth="1"/>
    <col min="6" max="6" width="42.140625" style="41" customWidth="1"/>
    <col min="7" max="7" width="5.00390625" style="40" hidden="1" customWidth="1"/>
    <col min="8" max="8" width="24.140625" style="42" customWidth="1"/>
    <col min="9" max="9" width="6.421875" style="42" hidden="1" customWidth="1"/>
    <col min="10" max="10" width="5.28125" style="42" hidden="1" customWidth="1"/>
    <col min="11" max="11" width="8.28125" style="40" hidden="1" customWidth="1"/>
    <col min="12" max="12" width="8.28125" style="42" hidden="1" customWidth="1"/>
    <col min="13" max="13" width="15.140625" style="43" customWidth="1"/>
    <col min="14" max="16384" width="9.00390625" style="44" customWidth="1"/>
  </cols>
  <sheetData>
    <row r="1" spans="1:12" ht="52.5" customHeight="1">
      <c r="A1" s="263" t="s">
        <v>1426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7.25" customHeight="1">
      <c r="A2" s="114"/>
      <c r="B2" s="114"/>
      <c r="C2" s="114"/>
      <c r="D2" s="114"/>
      <c r="E2" s="114"/>
      <c r="F2" s="114"/>
      <c r="G2" s="114"/>
      <c r="H2" s="128" t="s">
        <v>250</v>
      </c>
      <c r="I2" s="114"/>
      <c r="J2" s="114"/>
      <c r="K2" s="114"/>
      <c r="L2" s="114"/>
    </row>
    <row r="3" spans="1:12" ht="21" customHeight="1">
      <c r="A3" s="264" t="s">
        <v>42</v>
      </c>
      <c r="B3" s="264"/>
      <c r="C3" s="264"/>
      <c r="D3" s="264"/>
      <c r="E3" s="264"/>
      <c r="F3" s="265" t="s">
        <v>43</v>
      </c>
      <c r="G3" s="265"/>
      <c r="H3" s="265"/>
      <c r="I3" s="265"/>
      <c r="J3" s="265"/>
      <c r="K3" s="265"/>
      <c r="L3" s="265"/>
    </row>
    <row r="4" spans="1:12" ht="17.25" customHeight="1">
      <c r="A4" s="267" t="s">
        <v>4</v>
      </c>
      <c r="B4" s="269" t="s">
        <v>44</v>
      </c>
      <c r="C4" s="269" t="s">
        <v>45</v>
      </c>
      <c r="D4" s="269" t="s">
        <v>46</v>
      </c>
      <c r="E4" s="270" t="s">
        <v>47</v>
      </c>
      <c r="F4" s="272" t="s">
        <v>48</v>
      </c>
      <c r="G4" s="260" t="s">
        <v>49</v>
      </c>
      <c r="H4" s="262" t="s">
        <v>200</v>
      </c>
      <c r="I4" s="266" t="s">
        <v>50</v>
      </c>
      <c r="J4" s="266"/>
      <c r="K4" s="267" t="s">
        <v>51</v>
      </c>
      <c r="L4" s="267"/>
    </row>
    <row r="5" spans="1:12" ht="17.25" customHeight="1">
      <c r="A5" s="268"/>
      <c r="B5" s="267"/>
      <c r="C5" s="267"/>
      <c r="D5" s="267"/>
      <c r="E5" s="271"/>
      <c r="F5" s="273"/>
      <c r="G5" s="261"/>
      <c r="H5" s="262"/>
      <c r="I5" s="49" t="s">
        <v>52</v>
      </c>
      <c r="J5" s="49" t="s">
        <v>53</v>
      </c>
      <c r="K5" s="50" t="s">
        <v>54</v>
      </c>
      <c r="L5" s="49" t="s">
        <v>55</v>
      </c>
    </row>
    <row r="6" spans="1:13" s="37" customFormat="1" ht="24.75" customHeight="1">
      <c r="A6" s="45" t="s">
        <v>56</v>
      </c>
      <c r="B6" s="46"/>
      <c r="C6" s="46"/>
      <c r="D6" s="46"/>
      <c r="E6" s="46"/>
      <c r="F6" s="230" t="s">
        <v>251</v>
      </c>
      <c r="G6" s="231">
        <f>SUM(G7,G260,G297,G315,G436,G491,G547,G596,G712,G776,G854,G878,G1010,G1081,G1157,G1184,G1213,G1223,G1303,G1321,G1375,G1378,G1390)</f>
        <v>345901</v>
      </c>
      <c r="H6" s="236">
        <f>SUM(H7,H260,H297,H315,H436,H491,H547,H596,H712,H776,H854,H878,H1010,H1081,H1157,H1184,H1213,H1223,H1303,H1321,H1375,H1378,H1390)</f>
        <v>345901</v>
      </c>
      <c r="I6" s="51">
        <f>SUM(I7,I17,I24,I32,I39,I48,I56,I62,I69,I78,I84,I91,I94,I101,I107,I112,I117,I124,I129,I134,I139,I144,I148,I152,I156,I160)</f>
        <v>0</v>
      </c>
      <c r="J6" s="51">
        <f>SUM(J7,J17,J24,J32,J39,J48,J56,J62,J69,J78,J84,J91,J94,J101,J107,J112,J117,J124,J129,J134,J139,J144,J148,J152,J156,J160)</f>
        <v>0</v>
      </c>
      <c r="K6" s="51" t="e">
        <f>#REF!-H6</f>
        <v>#REF!</v>
      </c>
      <c r="L6" s="51" t="e">
        <f>K6/H6*100</f>
        <v>#REF!</v>
      </c>
      <c r="M6" s="52"/>
    </row>
    <row r="7" spans="1:12" ht="24.75" customHeight="1">
      <c r="A7" s="47" t="s">
        <v>57</v>
      </c>
      <c r="F7" s="233" t="s">
        <v>252</v>
      </c>
      <c r="G7" s="231">
        <f>SUM(G8,G20,G29,G41,G53,G64,G75,G87,G96,G106,G121,G130,G141,G153,G163,G176,G183,G190,G199,G205,G212,G220,G227,G233,G239,G245,G251,G257)</f>
        <v>41635</v>
      </c>
      <c r="H7" s="232">
        <f>SUM(H8,H20,H29,H41,H53,H64,H75,H87,H96,H106,H121,H130,H141,H153,H163,H176,H183,H190,H199,H205,H212,H220,H227,H233,H239,H245,H251,H257)</f>
        <v>41635</v>
      </c>
      <c r="I7" s="53">
        <f>SUM(I8:I16)</f>
        <v>0</v>
      </c>
      <c r="J7" s="53">
        <f>SUM(J8:J16)</f>
        <v>0</v>
      </c>
      <c r="K7" s="53" t="e">
        <f>#REF!-H7</f>
        <v>#REF!</v>
      </c>
      <c r="L7" s="53" t="e">
        <f>K7/H7*100</f>
        <v>#REF!</v>
      </c>
    </row>
    <row r="8" spans="1:12" ht="24.75" customHeight="1">
      <c r="A8" s="47"/>
      <c r="F8" s="233" t="s">
        <v>253</v>
      </c>
      <c r="G8" s="231">
        <f>SUM(G9:G19)</f>
        <v>738</v>
      </c>
      <c r="H8" s="232">
        <f>SUM(H9:H19)</f>
        <v>738</v>
      </c>
      <c r="I8" s="54"/>
      <c r="J8" s="54"/>
      <c r="K8" s="54" t="e">
        <f>#REF!-H8</f>
        <v>#REF!</v>
      </c>
      <c r="L8" s="54" t="e">
        <f>K8/H8*100</f>
        <v>#REF!</v>
      </c>
    </row>
    <row r="9" spans="1:12" ht="24.75" customHeight="1">
      <c r="A9" s="47"/>
      <c r="F9" s="182" t="s">
        <v>101</v>
      </c>
      <c r="G9" s="231">
        <v>355</v>
      </c>
      <c r="H9" s="232">
        <v>355</v>
      </c>
      <c r="I9" s="54"/>
      <c r="J9" s="54"/>
      <c r="K9" s="54" t="e">
        <f>#REF!-H9</f>
        <v>#REF!</v>
      </c>
      <c r="L9" s="54"/>
    </row>
    <row r="10" spans="1:12" ht="24.75" customHeight="1">
      <c r="A10" s="47"/>
      <c r="F10" s="182" t="s">
        <v>254</v>
      </c>
      <c r="G10" s="231">
        <v>0</v>
      </c>
      <c r="H10" s="232">
        <v>0</v>
      </c>
      <c r="I10" s="54"/>
      <c r="J10" s="54"/>
      <c r="K10" s="54" t="e">
        <f>#REF!-H10</f>
        <v>#REF!</v>
      </c>
      <c r="L10" s="54" t="e">
        <f>K10/H10*100</f>
        <v>#REF!</v>
      </c>
    </row>
    <row r="11" spans="1:12" ht="24.75" customHeight="1">
      <c r="A11" s="47"/>
      <c r="F11" s="182" t="s">
        <v>255</v>
      </c>
      <c r="G11" s="231">
        <v>0</v>
      </c>
      <c r="H11" s="232">
        <v>0</v>
      </c>
      <c r="I11" s="54"/>
      <c r="J11" s="54"/>
      <c r="K11" s="54" t="e">
        <f>#REF!-H11</f>
        <v>#REF!</v>
      </c>
      <c r="L11" s="54"/>
    </row>
    <row r="12" spans="1:12" ht="24.75" customHeight="1">
      <c r="A12" s="47"/>
      <c r="F12" s="182" t="s">
        <v>256</v>
      </c>
      <c r="G12" s="231">
        <v>178</v>
      </c>
      <c r="H12" s="232">
        <v>178</v>
      </c>
      <c r="I12" s="54"/>
      <c r="J12" s="54"/>
      <c r="K12" s="54" t="e">
        <f>#REF!-H12</f>
        <v>#REF!</v>
      </c>
      <c r="L12" s="54" t="e">
        <f>K12/H12*100</f>
        <v>#REF!</v>
      </c>
    </row>
    <row r="13" spans="1:12" ht="24.75" customHeight="1">
      <c r="A13" s="47"/>
      <c r="F13" s="182" t="s">
        <v>257</v>
      </c>
      <c r="G13" s="231">
        <v>0</v>
      </c>
      <c r="H13" s="232">
        <v>0</v>
      </c>
      <c r="I13" s="54"/>
      <c r="J13" s="54"/>
      <c r="K13" s="54" t="e">
        <f>#REF!-H13</f>
        <v>#REF!</v>
      </c>
      <c r="L13" s="54" t="e">
        <f>K13/H13*100</f>
        <v>#REF!</v>
      </c>
    </row>
    <row r="14" spans="1:12" ht="24.75" customHeight="1">
      <c r="A14" s="47"/>
      <c r="F14" s="182" t="s">
        <v>258</v>
      </c>
      <c r="G14" s="231">
        <v>60</v>
      </c>
      <c r="H14" s="232">
        <v>60</v>
      </c>
      <c r="I14" s="54"/>
      <c r="J14" s="54"/>
      <c r="K14" s="54" t="e">
        <f>#REF!-H14</f>
        <v>#REF!</v>
      </c>
      <c r="L14" s="54" t="e">
        <f>K14/H14*100</f>
        <v>#REF!</v>
      </c>
    </row>
    <row r="15" spans="1:12" ht="24.75" customHeight="1">
      <c r="A15" s="47"/>
      <c r="F15" s="182" t="s">
        <v>259</v>
      </c>
      <c r="G15" s="231">
        <v>38</v>
      </c>
      <c r="H15" s="232">
        <v>38</v>
      </c>
      <c r="I15" s="54"/>
      <c r="J15" s="54"/>
      <c r="K15" s="54" t="e">
        <f>#REF!-H15</f>
        <v>#REF!</v>
      </c>
      <c r="L15" s="54"/>
    </row>
    <row r="16" spans="1:12" ht="24.75" customHeight="1">
      <c r="A16" s="47"/>
      <c r="F16" s="182" t="s">
        <v>260</v>
      </c>
      <c r="G16" s="231">
        <v>15</v>
      </c>
      <c r="H16" s="232">
        <v>15</v>
      </c>
      <c r="I16" s="54"/>
      <c r="J16" s="54"/>
      <c r="K16" s="54" t="e">
        <f>#REF!-H16</f>
        <v>#REF!</v>
      </c>
      <c r="L16" s="54" t="e">
        <f>K16/H16*100</f>
        <v>#REF!</v>
      </c>
    </row>
    <row r="17" spans="1:12" ht="24.75" customHeight="1">
      <c r="A17" s="48" t="s">
        <v>58</v>
      </c>
      <c r="F17" s="182" t="s">
        <v>261</v>
      </c>
      <c r="G17" s="231">
        <v>12</v>
      </c>
      <c r="H17" s="232">
        <v>12</v>
      </c>
      <c r="I17" s="53">
        <f>SUM(I18:I23)</f>
        <v>0</v>
      </c>
      <c r="J17" s="53">
        <f>SUM(J18:J23)</f>
        <v>0</v>
      </c>
      <c r="K17" s="53" t="e">
        <f>#REF!-H17</f>
        <v>#REF!</v>
      </c>
      <c r="L17" s="53" t="e">
        <f>K17/H17*100</f>
        <v>#REF!</v>
      </c>
    </row>
    <row r="18" spans="1:12" ht="24.75" customHeight="1">
      <c r="A18" s="48"/>
      <c r="F18" s="182" t="s">
        <v>262</v>
      </c>
      <c r="G18" s="231">
        <v>0</v>
      </c>
      <c r="H18" s="232">
        <v>0</v>
      </c>
      <c r="I18" s="54"/>
      <c r="J18" s="54"/>
      <c r="K18" s="54" t="e">
        <f>#REF!-H18</f>
        <v>#REF!</v>
      </c>
      <c r="L18" s="54" t="e">
        <f>K18/H18*100</f>
        <v>#REF!</v>
      </c>
    </row>
    <row r="19" spans="1:12" ht="24.75" customHeight="1">
      <c r="A19" s="48"/>
      <c r="F19" s="182" t="s">
        <v>263</v>
      </c>
      <c r="G19" s="231">
        <v>80</v>
      </c>
      <c r="H19" s="232">
        <v>80</v>
      </c>
      <c r="I19" s="54"/>
      <c r="J19" s="54"/>
      <c r="K19" s="54" t="e">
        <f>#REF!-H19</f>
        <v>#REF!</v>
      </c>
      <c r="L19" s="54"/>
    </row>
    <row r="20" spans="1:12" ht="24.75" customHeight="1">
      <c r="A20" s="48"/>
      <c r="F20" s="233" t="s">
        <v>59</v>
      </c>
      <c r="G20" s="231">
        <f>SUM(G21:G28)</f>
        <v>525</v>
      </c>
      <c r="H20" s="232">
        <f>SUM(H21:H28)</f>
        <v>525</v>
      </c>
      <c r="I20" s="54"/>
      <c r="J20" s="54"/>
      <c r="K20" s="54" t="e">
        <f>#REF!-H20</f>
        <v>#REF!</v>
      </c>
      <c r="L20" s="54" t="e">
        <f>K20/H20*100</f>
        <v>#REF!</v>
      </c>
    </row>
    <row r="21" spans="1:12" ht="24.75" customHeight="1">
      <c r="A21" s="48"/>
      <c r="F21" s="182" t="s">
        <v>101</v>
      </c>
      <c r="G21" s="231">
        <v>264</v>
      </c>
      <c r="H21" s="232">
        <v>264</v>
      </c>
      <c r="I21" s="54"/>
      <c r="J21" s="54"/>
      <c r="K21" s="54" t="e">
        <f>#REF!-H21</f>
        <v>#REF!</v>
      </c>
      <c r="L21" s="54"/>
    </row>
    <row r="22" spans="1:12" ht="24.75" customHeight="1">
      <c r="A22" s="48"/>
      <c r="F22" s="182" t="s">
        <v>254</v>
      </c>
      <c r="G22" s="231">
        <v>0</v>
      </c>
      <c r="H22" s="232">
        <v>0</v>
      </c>
      <c r="I22" s="54"/>
      <c r="J22" s="54"/>
      <c r="K22" s="54" t="e">
        <f>#REF!-H22</f>
        <v>#REF!</v>
      </c>
      <c r="L22" s="54" t="e">
        <f>K22/H22*100</f>
        <v>#REF!</v>
      </c>
    </row>
    <row r="23" spans="1:12" ht="24.75" customHeight="1">
      <c r="A23" s="48"/>
      <c r="F23" s="182" t="s">
        <v>255</v>
      </c>
      <c r="G23" s="231">
        <v>1</v>
      </c>
      <c r="H23" s="232">
        <v>1</v>
      </c>
      <c r="I23" s="54"/>
      <c r="J23" s="54"/>
      <c r="K23" s="54" t="e">
        <f>#REF!-H23</f>
        <v>#REF!</v>
      </c>
      <c r="L23" s="54" t="e">
        <f>K23/H23*100</f>
        <v>#REF!</v>
      </c>
    </row>
    <row r="24" spans="1:12" ht="30" customHeight="1">
      <c r="A24" s="47" t="s">
        <v>60</v>
      </c>
      <c r="F24" s="182" t="s">
        <v>264</v>
      </c>
      <c r="G24" s="231">
        <v>86</v>
      </c>
      <c r="H24" s="232">
        <v>86</v>
      </c>
      <c r="I24" s="53">
        <f>SUM(I25:I31)</f>
        <v>0</v>
      </c>
      <c r="J24" s="53">
        <f>SUM(J25:J31)</f>
        <v>0</v>
      </c>
      <c r="K24" s="53" t="e">
        <f>#REF!-H24</f>
        <v>#REF!</v>
      </c>
      <c r="L24" s="53" t="e">
        <f>K24/H24*100</f>
        <v>#REF!</v>
      </c>
    </row>
    <row r="25" spans="1:12" ht="24.75" customHeight="1">
      <c r="A25" s="47"/>
      <c r="F25" s="182" t="s">
        <v>265</v>
      </c>
      <c r="G25" s="231">
        <v>3</v>
      </c>
      <c r="H25" s="232">
        <v>3</v>
      </c>
      <c r="I25" s="54"/>
      <c r="J25" s="54"/>
      <c r="K25" s="54" t="e">
        <f>#REF!-H25</f>
        <v>#REF!</v>
      </c>
      <c r="L25" s="54" t="e">
        <f>K25/H25*100</f>
        <v>#REF!</v>
      </c>
    </row>
    <row r="26" spans="1:12" ht="24.75" customHeight="1">
      <c r="A26" s="47"/>
      <c r="F26" s="182" t="s">
        <v>266</v>
      </c>
      <c r="G26" s="231">
        <v>66</v>
      </c>
      <c r="H26" s="232">
        <v>66</v>
      </c>
      <c r="I26" s="54"/>
      <c r="J26" s="54"/>
      <c r="K26" s="54" t="e">
        <f>#REF!-H26</f>
        <v>#REF!</v>
      </c>
      <c r="L26" s="54"/>
    </row>
    <row r="27" spans="1:12" ht="24.75" customHeight="1">
      <c r="A27" s="47"/>
      <c r="F27" s="182" t="s">
        <v>262</v>
      </c>
      <c r="G27" s="231">
        <v>0</v>
      </c>
      <c r="H27" s="232">
        <v>0</v>
      </c>
      <c r="I27" s="54"/>
      <c r="J27" s="54"/>
      <c r="K27" s="54" t="e">
        <f>#REF!-H27</f>
        <v>#REF!</v>
      </c>
      <c r="L27" s="54"/>
    </row>
    <row r="28" spans="1:12" ht="24.75" customHeight="1">
      <c r="A28" s="47"/>
      <c r="F28" s="182" t="s">
        <v>267</v>
      </c>
      <c r="G28" s="231">
        <v>105</v>
      </c>
      <c r="H28" s="232">
        <v>105</v>
      </c>
      <c r="I28" s="54"/>
      <c r="J28" s="54"/>
      <c r="K28" s="54" t="e">
        <f>#REF!-H28</f>
        <v>#REF!</v>
      </c>
      <c r="L28" s="54"/>
    </row>
    <row r="29" spans="1:12" ht="24.75" customHeight="1">
      <c r="A29" s="47"/>
      <c r="F29" s="233" t="s">
        <v>268</v>
      </c>
      <c r="G29" s="231">
        <f>SUM(G30:G40)</f>
        <v>14772</v>
      </c>
      <c r="H29" s="232">
        <f>SUM(H30:H40)</f>
        <v>14772</v>
      </c>
      <c r="I29" s="54"/>
      <c r="J29" s="54"/>
      <c r="K29" s="54" t="e">
        <f>#REF!-H29</f>
        <v>#REF!</v>
      </c>
      <c r="L29" s="54" t="e">
        <f>K29/H29*100</f>
        <v>#REF!</v>
      </c>
    </row>
    <row r="30" spans="1:12" ht="24.75" customHeight="1">
      <c r="A30" s="47"/>
      <c r="F30" s="182" t="s">
        <v>101</v>
      </c>
      <c r="G30" s="231">
        <v>8959</v>
      </c>
      <c r="H30" s="232">
        <v>8959</v>
      </c>
      <c r="I30" s="54"/>
      <c r="J30" s="54"/>
      <c r="K30" s="54" t="e">
        <f>#REF!-H30</f>
        <v>#REF!</v>
      </c>
      <c r="L30" s="54" t="e">
        <f>K30/H30*100</f>
        <v>#REF!</v>
      </c>
    </row>
    <row r="31" spans="1:12" ht="24.75" customHeight="1">
      <c r="A31" s="47"/>
      <c r="F31" s="182" t="s">
        <v>254</v>
      </c>
      <c r="G31" s="231">
        <v>663</v>
      </c>
      <c r="H31" s="232">
        <v>663</v>
      </c>
      <c r="I31" s="54"/>
      <c r="J31" s="54"/>
      <c r="K31" s="54" t="e">
        <f>#REF!-H31</f>
        <v>#REF!</v>
      </c>
      <c r="L31" s="54" t="e">
        <f>K31/H31*100</f>
        <v>#REF!</v>
      </c>
    </row>
    <row r="32" spans="1:12" ht="24.75" customHeight="1">
      <c r="A32" s="47" t="s">
        <v>61</v>
      </c>
      <c r="F32" s="182" t="s">
        <v>255</v>
      </c>
      <c r="G32" s="231">
        <v>0</v>
      </c>
      <c r="H32" s="232">
        <v>0</v>
      </c>
      <c r="I32" s="53">
        <f>SUM(I33:I38)</f>
        <v>0</v>
      </c>
      <c r="J32" s="53">
        <f>SUM(J33:J38)</f>
        <v>0</v>
      </c>
      <c r="K32" s="53" t="e">
        <f>#REF!-H32</f>
        <v>#REF!</v>
      </c>
      <c r="L32" s="53" t="e">
        <f>K32/H32*100</f>
        <v>#REF!</v>
      </c>
    </row>
    <row r="33" spans="1:12" ht="24.75" customHeight="1">
      <c r="A33" s="47"/>
      <c r="F33" s="182" t="s">
        <v>269</v>
      </c>
      <c r="G33" s="231">
        <v>0</v>
      </c>
      <c r="H33" s="232">
        <v>0</v>
      </c>
      <c r="I33" s="54"/>
      <c r="J33" s="54"/>
      <c r="K33" s="54" t="e">
        <f>#REF!-H33</f>
        <v>#REF!</v>
      </c>
      <c r="L33" s="54" t="e">
        <f>K33/H33*100</f>
        <v>#REF!</v>
      </c>
    </row>
    <row r="34" spans="1:12" ht="24.75" customHeight="1">
      <c r="A34" s="47"/>
      <c r="F34" s="182" t="s">
        <v>270</v>
      </c>
      <c r="G34" s="231">
        <v>0</v>
      </c>
      <c r="H34" s="232">
        <v>0</v>
      </c>
      <c r="I34" s="54"/>
      <c r="J34" s="54"/>
      <c r="K34" s="54" t="e">
        <f>#REF!-H34</f>
        <v>#REF!</v>
      </c>
      <c r="L34" s="54"/>
    </row>
    <row r="35" spans="1:12" ht="24.75" customHeight="1">
      <c r="A35" s="47"/>
      <c r="F35" s="182" t="s">
        <v>271</v>
      </c>
      <c r="G35" s="231">
        <v>0</v>
      </c>
      <c r="H35" s="232">
        <v>0</v>
      </c>
      <c r="I35" s="54"/>
      <c r="J35" s="54"/>
      <c r="K35" s="54" t="e">
        <f>#REF!-H35</f>
        <v>#REF!</v>
      </c>
      <c r="L35" s="54"/>
    </row>
    <row r="36" spans="1:12" ht="24.75" customHeight="1">
      <c r="A36" s="47"/>
      <c r="F36" s="182" t="s">
        <v>272</v>
      </c>
      <c r="G36" s="231">
        <v>41</v>
      </c>
      <c r="H36" s="232">
        <v>41</v>
      </c>
      <c r="I36" s="54"/>
      <c r="J36" s="54"/>
      <c r="K36" s="54" t="e">
        <f>#REF!-H36</f>
        <v>#REF!</v>
      </c>
      <c r="L36" s="54" t="e">
        <f>K36/H36*100</f>
        <v>#REF!</v>
      </c>
    </row>
    <row r="37" spans="1:12" ht="24.75" customHeight="1">
      <c r="A37" s="47"/>
      <c r="F37" s="182" t="s">
        <v>273</v>
      </c>
      <c r="G37" s="231">
        <v>133</v>
      </c>
      <c r="H37" s="232">
        <v>133</v>
      </c>
      <c r="I37" s="54"/>
      <c r="J37" s="54"/>
      <c r="K37" s="54" t="e">
        <f>#REF!-H37</f>
        <v>#REF!</v>
      </c>
      <c r="L37" s="54" t="e">
        <f>K37/H37*100</f>
        <v>#REF!</v>
      </c>
    </row>
    <row r="38" spans="1:12" ht="24.75" customHeight="1">
      <c r="A38" s="47"/>
      <c r="F38" s="182" t="s">
        <v>274</v>
      </c>
      <c r="G38" s="231">
        <v>0</v>
      </c>
      <c r="H38" s="232">
        <v>0</v>
      </c>
      <c r="I38" s="54"/>
      <c r="J38" s="54"/>
      <c r="K38" s="54" t="e">
        <f>#REF!-H38</f>
        <v>#REF!</v>
      </c>
      <c r="L38" s="54" t="e">
        <f>K38/H38*100</f>
        <v>#REF!</v>
      </c>
    </row>
    <row r="39" spans="1:12" ht="24.75" customHeight="1">
      <c r="A39" s="48" t="s">
        <v>62</v>
      </c>
      <c r="F39" s="182" t="s">
        <v>262</v>
      </c>
      <c r="G39" s="231">
        <v>0</v>
      </c>
      <c r="H39" s="232">
        <v>0</v>
      </c>
      <c r="I39" s="53">
        <f>SUM(I40:I47)</f>
        <v>0</v>
      </c>
      <c r="J39" s="53">
        <f>SUM(J40:J47)</f>
        <v>0</v>
      </c>
      <c r="K39" s="53" t="e">
        <f>#REF!-H39</f>
        <v>#REF!</v>
      </c>
      <c r="L39" s="53" t="e">
        <f>K39/H39*100</f>
        <v>#REF!</v>
      </c>
    </row>
    <row r="40" spans="1:12" ht="24.75" customHeight="1">
      <c r="A40" s="48"/>
      <c r="F40" s="182" t="s">
        <v>275</v>
      </c>
      <c r="G40" s="231">
        <v>4976</v>
      </c>
      <c r="H40" s="232">
        <v>4976</v>
      </c>
      <c r="I40" s="54"/>
      <c r="J40" s="54"/>
      <c r="K40" s="54" t="e">
        <f>#REF!-H40</f>
        <v>#REF!</v>
      </c>
      <c r="L40" s="54" t="e">
        <f>K40/H40*100</f>
        <v>#REF!</v>
      </c>
    </row>
    <row r="41" spans="1:12" ht="24.75" customHeight="1">
      <c r="A41" s="48"/>
      <c r="F41" s="233" t="s">
        <v>276</v>
      </c>
      <c r="G41" s="231">
        <f>SUM(G42:G52)</f>
        <v>469</v>
      </c>
      <c r="H41" s="232">
        <f>SUM(H42:H52)</f>
        <v>469</v>
      </c>
      <c r="I41" s="54"/>
      <c r="J41" s="54"/>
      <c r="K41" s="54" t="e">
        <f>#REF!-H41</f>
        <v>#REF!</v>
      </c>
      <c r="L41" s="54"/>
    </row>
    <row r="42" spans="1:12" ht="24.75" customHeight="1">
      <c r="A42" s="48"/>
      <c r="F42" s="182" t="s">
        <v>101</v>
      </c>
      <c r="G42" s="231">
        <v>355</v>
      </c>
      <c r="H42" s="232">
        <v>355</v>
      </c>
      <c r="I42" s="54"/>
      <c r="J42" s="54"/>
      <c r="K42" s="54" t="e">
        <f>#REF!-H42</f>
        <v>#REF!</v>
      </c>
      <c r="L42" s="54"/>
    </row>
    <row r="43" spans="1:12" ht="24.75" customHeight="1">
      <c r="A43" s="48"/>
      <c r="F43" s="182" t="s">
        <v>254</v>
      </c>
      <c r="G43" s="231">
        <v>0</v>
      </c>
      <c r="H43" s="232">
        <v>0</v>
      </c>
      <c r="I43" s="54"/>
      <c r="J43" s="54"/>
      <c r="K43" s="54" t="e">
        <f>#REF!-H43</f>
        <v>#REF!</v>
      </c>
      <c r="L43" s="54" t="e">
        <f>K43/H43*100</f>
        <v>#REF!</v>
      </c>
    </row>
    <row r="44" spans="1:12" ht="24.75" customHeight="1">
      <c r="A44" s="48"/>
      <c r="F44" s="182" t="s">
        <v>255</v>
      </c>
      <c r="G44" s="231">
        <v>0</v>
      </c>
      <c r="H44" s="232">
        <v>0</v>
      </c>
      <c r="I44" s="54"/>
      <c r="J44" s="54"/>
      <c r="K44" s="54" t="e">
        <f>#REF!-H44</f>
        <v>#REF!</v>
      </c>
      <c r="L44" s="54"/>
    </row>
    <row r="45" spans="1:12" ht="24.75" customHeight="1">
      <c r="A45" s="48"/>
      <c r="F45" s="182" t="s">
        <v>277</v>
      </c>
      <c r="G45" s="231">
        <v>0</v>
      </c>
      <c r="H45" s="232">
        <v>0</v>
      </c>
      <c r="I45" s="54"/>
      <c r="J45" s="54"/>
      <c r="K45" s="54" t="e">
        <f>#REF!-H45</f>
        <v>#REF!</v>
      </c>
      <c r="L45" s="54" t="e">
        <f>K45/H45*100</f>
        <v>#REF!</v>
      </c>
    </row>
    <row r="46" spans="1:12" ht="24.75" customHeight="1">
      <c r="A46" s="48"/>
      <c r="F46" s="182" t="s">
        <v>278</v>
      </c>
      <c r="G46" s="231">
        <v>0</v>
      </c>
      <c r="H46" s="232">
        <v>0</v>
      </c>
      <c r="I46" s="54"/>
      <c r="J46" s="54"/>
      <c r="K46" s="54" t="e">
        <f>#REF!-H46</f>
        <v>#REF!</v>
      </c>
      <c r="L46" s="54" t="e">
        <f>K46/H46*100</f>
        <v>#REF!</v>
      </c>
    </row>
    <row r="47" spans="1:12" ht="24.75" customHeight="1">
      <c r="A47" s="48"/>
      <c r="F47" s="182" t="s">
        <v>279</v>
      </c>
      <c r="G47" s="231">
        <v>65</v>
      </c>
      <c r="H47" s="232">
        <v>65</v>
      </c>
      <c r="I47" s="54"/>
      <c r="J47" s="54"/>
      <c r="K47" s="54" t="e">
        <f>#REF!-H47</f>
        <v>#REF!</v>
      </c>
      <c r="L47" s="54" t="e">
        <f>K47/H47*100</f>
        <v>#REF!</v>
      </c>
    </row>
    <row r="48" spans="1:12" ht="24.75" customHeight="1">
      <c r="A48" s="47" t="s">
        <v>63</v>
      </c>
      <c r="F48" s="182" t="s">
        <v>280</v>
      </c>
      <c r="G48" s="231">
        <v>0</v>
      </c>
      <c r="H48" s="232">
        <v>0</v>
      </c>
      <c r="I48" s="53">
        <f>SUM(I49:I55)</f>
        <v>0</v>
      </c>
      <c r="J48" s="53">
        <f>SUM(J49:J55)</f>
        <v>0</v>
      </c>
      <c r="K48" s="53" t="e">
        <f>#REF!-H48</f>
        <v>#REF!</v>
      </c>
      <c r="L48" s="53" t="e">
        <f>K48/H48*100</f>
        <v>#REF!</v>
      </c>
    </row>
    <row r="49" spans="1:12" ht="24.75" customHeight="1">
      <c r="A49" s="47"/>
      <c r="F49" s="182" t="s">
        <v>281</v>
      </c>
      <c r="G49" s="231">
        <v>7</v>
      </c>
      <c r="H49" s="232">
        <v>7</v>
      </c>
      <c r="I49" s="54"/>
      <c r="J49" s="54"/>
      <c r="K49" s="54" t="e">
        <f>#REF!-H49</f>
        <v>#REF!</v>
      </c>
      <c r="L49" s="54" t="e">
        <f>K49/H49*100</f>
        <v>#REF!</v>
      </c>
    </row>
    <row r="50" spans="1:12" ht="24.75" customHeight="1">
      <c r="A50" s="47"/>
      <c r="F50" s="182" t="s">
        <v>282</v>
      </c>
      <c r="G50" s="231">
        <v>0</v>
      </c>
      <c r="H50" s="232">
        <v>0</v>
      </c>
      <c r="I50" s="54"/>
      <c r="J50" s="54"/>
      <c r="K50" s="54" t="e">
        <f>#REF!-H50</f>
        <v>#REF!</v>
      </c>
      <c r="L50" s="54"/>
    </row>
    <row r="51" spans="1:12" ht="24.75" customHeight="1">
      <c r="A51" s="47"/>
      <c r="F51" s="182" t="s">
        <v>262</v>
      </c>
      <c r="G51" s="231">
        <v>0</v>
      </c>
      <c r="H51" s="232">
        <v>0</v>
      </c>
      <c r="I51" s="54"/>
      <c r="J51" s="54"/>
      <c r="K51" s="54" t="e">
        <f>#REF!-H51</f>
        <v>#REF!</v>
      </c>
      <c r="L51" s="54"/>
    </row>
    <row r="52" spans="1:12" ht="24.75" customHeight="1">
      <c r="A52" s="47"/>
      <c r="F52" s="182" t="s">
        <v>283</v>
      </c>
      <c r="G52" s="231">
        <v>42</v>
      </c>
      <c r="H52" s="232">
        <v>42</v>
      </c>
      <c r="I52" s="54"/>
      <c r="J52" s="54"/>
      <c r="K52" s="54" t="e">
        <f>#REF!-H52</f>
        <v>#REF!</v>
      </c>
      <c r="L52" s="54"/>
    </row>
    <row r="53" spans="1:12" ht="24.75" customHeight="1">
      <c r="A53" s="47"/>
      <c r="F53" s="233" t="s">
        <v>284</v>
      </c>
      <c r="G53" s="231">
        <f>SUM(G54:G63)</f>
        <v>500</v>
      </c>
      <c r="H53" s="232">
        <f>SUM(H54:H63)</f>
        <v>500</v>
      </c>
      <c r="I53" s="54"/>
      <c r="J53" s="54"/>
      <c r="K53" s="54" t="e">
        <f>#REF!-H53</f>
        <v>#REF!</v>
      </c>
      <c r="L53" s="54" t="e">
        <f>K53/H53*100</f>
        <v>#REF!</v>
      </c>
    </row>
    <row r="54" spans="1:12" ht="24.75" customHeight="1">
      <c r="A54" s="47"/>
      <c r="F54" s="182" t="s">
        <v>101</v>
      </c>
      <c r="G54" s="231">
        <v>210</v>
      </c>
      <c r="H54" s="232">
        <v>210</v>
      </c>
      <c r="I54" s="54"/>
      <c r="J54" s="54"/>
      <c r="K54" s="54" t="e">
        <f>#REF!-H54</f>
        <v>#REF!</v>
      </c>
      <c r="L54" s="54"/>
    </row>
    <row r="55" spans="1:12" ht="24.75" customHeight="1">
      <c r="A55" s="47"/>
      <c r="F55" s="182" t="s">
        <v>254</v>
      </c>
      <c r="G55" s="231">
        <v>0</v>
      </c>
      <c r="H55" s="232">
        <v>0</v>
      </c>
      <c r="I55" s="54"/>
      <c r="J55" s="54"/>
      <c r="K55" s="54" t="e">
        <f>#REF!-H55</f>
        <v>#REF!</v>
      </c>
      <c r="L55" s="54" t="e">
        <f>K55/H55*100</f>
        <v>#REF!</v>
      </c>
    </row>
    <row r="56" spans="1:12" ht="24.75" customHeight="1">
      <c r="A56" s="47" t="s">
        <v>64</v>
      </c>
      <c r="F56" s="182" t="s">
        <v>255</v>
      </c>
      <c r="G56" s="231">
        <v>0</v>
      </c>
      <c r="H56" s="232">
        <v>0</v>
      </c>
      <c r="I56" s="53">
        <f>SUM(I57:I61)</f>
        <v>0</v>
      </c>
      <c r="J56" s="53">
        <f>SUM(J57:J61)</f>
        <v>0</v>
      </c>
      <c r="K56" s="53" t="e">
        <f>#REF!-H56</f>
        <v>#REF!</v>
      </c>
      <c r="L56" s="53" t="e">
        <f>K56/H56*100</f>
        <v>#REF!</v>
      </c>
    </row>
    <row r="57" spans="1:12" ht="24.75" customHeight="1">
      <c r="A57" s="47"/>
      <c r="F57" s="182" t="s">
        <v>285</v>
      </c>
      <c r="G57" s="231">
        <v>0</v>
      </c>
      <c r="H57" s="232">
        <v>0</v>
      </c>
      <c r="I57" s="55"/>
      <c r="J57" s="55"/>
      <c r="K57" s="54" t="e">
        <f>#REF!-H57</f>
        <v>#REF!</v>
      </c>
      <c r="L57" s="54"/>
    </row>
    <row r="58" spans="1:12" ht="24.75" customHeight="1">
      <c r="A58" s="47"/>
      <c r="F58" s="182" t="s">
        <v>286</v>
      </c>
      <c r="G58" s="231">
        <v>36</v>
      </c>
      <c r="H58" s="232">
        <v>36</v>
      </c>
      <c r="I58" s="55"/>
      <c r="J58" s="55"/>
      <c r="K58" s="54" t="e">
        <f>#REF!-H58</f>
        <v>#REF!</v>
      </c>
      <c r="L58" s="54"/>
    </row>
    <row r="59" spans="1:12" ht="24.75" customHeight="1">
      <c r="A59" s="47"/>
      <c r="F59" s="182" t="s">
        <v>287</v>
      </c>
      <c r="G59" s="231">
        <v>20</v>
      </c>
      <c r="H59" s="232">
        <v>20</v>
      </c>
      <c r="I59" s="54"/>
      <c r="J59" s="54"/>
      <c r="K59" s="54" t="e">
        <f>#REF!-H59</f>
        <v>#REF!</v>
      </c>
      <c r="L59" s="54"/>
    </row>
    <row r="60" spans="1:12" ht="24.75" customHeight="1">
      <c r="A60" s="47"/>
      <c r="F60" s="182" t="s">
        <v>288</v>
      </c>
      <c r="G60" s="231">
        <v>109</v>
      </c>
      <c r="H60" s="232">
        <v>109</v>
      </c>
      <c r="I60" s="54"/>
      <c r="J60" s="54"/>
      <c r="K60" s="54" t="e">
        <f>#REF!-H60</f>
        <v>#REF!</v>
      </c>
      <c r="L60" s="54"/>
    </row>
    <row r="61" spans="1:12" ht="24.75" customHeight="1">
      <c r="A61" s="47"/>
      <c r="F61" s="182" t="s">
        <v>289</v>
      </c>
      <c r="G61" s="231">
        <v>45</v>
      </c>
      <c r="H61" s="232">
        <v>45</v>
      </c>
      <c r="I61" s="54"/>
      <c r="J61" s="54"/>
      <c r="K61" s="54" t="e">
        <f>#REF!-H61</f>
        <v>#REF!</v>
      </c>
      <c r="L61" s="54" t="e">
        <f>K61/H61*100</f>
        <v>#REF!</v>
      </c>
    </row>
    <row r="62" spans="1:12" ht="24.75" customHeight="1">
      <c r="A62" s="47" t="s">
        <v>65</v>
      </c>
      <c r="F62" s="182" t="s">
        <v>262</v>
      </c>
      <c r="G62" s="231">
        <v>0</v>
      </c>
      <c r="H62" s="232">
        <v>0</v>
      </c>
      <c r="I62" s="53">
        <f>SUM(I63:I68)</f>
        <v>0</v>
      </c>
      <c r="J62" s="53">
        <f>SUM(J63:J68)</f>
        <v>0</v>
      </c>
      <c r="K62" s="53" t="e">
        <f>#REF!-H62</f>
        <v>#REF!</v>
      </c>
      <c r="L62" s="53" t="e">
        <f>K62/H62*100</f>
        <v>#REF!</v>
      </c>
    </row>
    <row r="63" spans="1:12" ht="24.75" customHeight="1">
      <c r="A63" s="47"/>
      <c r="F63" s="182" t="s">
        <v>290</v>
      </c>
      <c r="G63" s="231">
        <v>80</v>
      </c>
      <c r="H63" s="232">
        <v>80</v>
      </c>
      <c r="I63" s="54"/>
      <c r="J63" s="54"/>
      <c r="K63" s="54" t="e">
        <f>#REF!-H63</f>
        <v>#REF!</v>
      </c>
      <c r="L63" s="54" t="e">
        <f>K63/H63*100</f>
        <v>#REF!</v>
      </c>
    </row>
    <row r="64" spans="1:12" ht="24.75" customHeight="1">
      <c r="A64" s="47"/>
      <c r="F64" s="233" t="s">
        <v>291</v>
      </c>
      <c r="G64" s="231">
        <f>SUM(G65:G74)</f>
        <v>3122</v>
      </c>
      <c r="H64" s="232">
        <f>SUM(H65:H74)</f>
        <v>3122</v>
      </c>
      <c r="I64" s="54"/>
      <c r="J64" s="54"/>
      <c r="K64" s="54" t="e">
        <f>#REF!-H64</f>
        <v>#REF!</v>
      </c>
      <c r="L64" s="54"/>
    </row>
    <row r="65" spans="1:12" ht="24.75" customHeight="1">
      <c r="A65" s="47"/>
      <c r="F65" s="182" t="s">
        <v>101</v>
      </c>
      <c r="G65" s="231">
        <v>1834</v>
      </c>
      <c r="H65" s="232">
        <v>1834</v>
      </c>
      <c r="I65" s="54"/>
      <c r="J65" s="54"/>
      <c r="K65" s="54" t="e">
        <f>#REF!-H65</f>
        <v>#REF!</v>
      </c>
      <c r="L65" s="54" t="e">
        <f>K65/H65*100</f>
        <v>#REF!</v>
      </c>
    </row>
    <row r="66" spans="1:12" ht="24.75" customHeight="1">
      <c r="A66" s="47"/>
      <c r="F66" s="182" t="s">
        <v>254</v>
      </c>
      <c r="G66" s="231">
        <v>5</v>
      </c>
      <c r="H66" s="232">
        <v>5</v>
      </c>
      <c r="I66" s="54"/>
      <c r="J66" s="54"/>
      <c r="K66" s="54" t="e">
        <f>#REF!-H66</f>
        <v>#REF!</v>
      </c>
      <c r="L66" s="54"/>
    </row>
    <row r="67" spans="1:12" ht="24.75" customHeight="1">
      <c r="A67" s="47"/>
      <c r="F67" s="182" t="s">
        <v>255</v>
      </c>
      <c r="G67" s="231">
        <v>0</v>
      </c>
      <c r="H67" s="232">
        <v>0</v>
      </c>
      <c r="I67" s="54"/>
      <c r="J67" s="54"/>
      <c r="K67" s="54" t="e">
        <f>#REF!-H67</f>
        <v>#REF!</v>
      </c>
      <c r="L67" s="54"/>
    </row>
    <row r="68" spans="1:12" ht="24.75" customHeight="1">
      <c r="A68" s="47"/>
      <c r="F68" s="182" t="s">
        <v>292</v>
      </c>
      <c r="G68" s="231">
        <v>31</v>
      </c>
      <c r="H68" s="232">
        <v>31</v>
      </c>
      <c r="I68" s="54"/>
      <c r="J68" s="54"/>
      <c r="K68" s="54" t="e">
        <f>#REF!-H68</f>
        <v>#REF!</v>
      </c>
      <c r="L68" s="54" t="e">
        <f>K68/H68*100</f>
        <v>#REF!</v>
      </c>
    </row>
    <row r="69" spans="1:12" ht="24.75" customHeight="1">
      <c r="A69" s="47" t="s">
        <v>67</v>
      </c>
      <c r="F69" s="182" t="s">
        <v>293</v>
      </c>
      <c r="G69" s="231">
        <v>402</v>
      </c>
      <c r="H69" s="232">
        <v>402</v>
      </c>
      <c r="I69" s="53">
        <f>SUM(I70:I77)</f>
        <v>0</v>
      </c>
      <c r="J69" s="53">
        <f>SUM(J70:J77)</f>
        <v>0</v>
      </c>
      <c r="K69" s="53" t="e">
        <f>#REF!-H69</f>
        <v>#REF!</v>
      </c>
      <c r="L69" s="53" t="e">
        <f>K69/H69*100</f>
        <v>#REF!</v>
      </c>
    </row>
    <row r="70" spans="1:12" ht="24.75" customHeight="1">
      <c r="A70" s="47"/>
      <c r="F70" s="182" t="s">
        <v>294</v>
      </c>
      <c r="G70" s="231">
        <v>0</v>
      </c>
      <c r="H70" s="232">
        <v>0</v>
      </c>
      <c r="I70" s="54"/>
      <c r="J70" s="54"/>
      <c r="K70" s="54" t="e">
        <f>#REF!-H70</f>
        <v>#REF!</v>
      </c>
      <c r="L70" s="54" t="e">
        <f>K70/H70*100</f>
        <v>#REF!</v>
      </c>
    </row>
    <row r="71" spans="1:12" ht="24.75" customHeight="1">
      <c r="A71" s="47"/>
      <c r="F71" s="182" t="s">
        <v>295</v>
      </c>
      <c r="G71" s="231">
        <v>71</v>
      </c>
      <c r="H71" s="232">
        <v>71</v>
      </c>
      <c r="I71" s="54"/>
      <c r="J71" s="54"/>
      <c r="K71" s="54" t="e">
        <f>#REF!-H71</f>
        <v>#REF!</v>
      </c>
      <c r="L71" s="54"/>
    </row>
    <row r="72" spans="1:12" ht="24.75" customHeight="1">
      <c r="A72" s="47"/>
      <c r="F72" s="182" t="s">
        <v>296</v>
      </c>
      <c r="G72" s="231">
        <v>0</v>
      </c>
      <c r="H72" s="232">
        <v>0</v>
      </c>
      <c r="I72" s="54"/>
      <c r="J72" s="54"/>
      <c r="K72" s="54" t="e">
        <f>#REF!-H72</f>
        <v>#REF!</v>
      </c>
      <c r="L72" s="54" t="e">
        <f>K72/H72*100</f>
        <v>#REF!</v>
      </c>
    </row>
    <row r="73" spans="1:12" ht="24.75" customHeight="1">
      <c r="A73" s="47"/>
      <c r="F73" s="182" t="s">
        <v>262</v>
      </c>
      <c r="G73" s="231">
        <v>0</v>
      </c>
      <c r="H73" s="232">
        <v>0</v>
      </c>
      <c r="I73" s="54"/>
      <c r="J73" s="54"/>
      <c r="K73" s="54" t="e">
        <f>#REF!-H73</f>
        <v>#REF!</v>
      </c>
      <c r="L73" s="54"/>
    </row>
    <row r="74" spans="1:12" ht="24.75" customHeight="1">
      <c r="A74" s="47"/>
      <c r="F74" s="182" t="s">
        <v>297</v>
      </c>
      <c r="G74" s="231">
        <v>779</v>
      </c>
      <c r="H74" s="232">
        <v>779</v>
      </c>
      <c r="I74" s="54"/>
      <c r="J74" s="54"/>
      <c r="K74" s="54" t="e">
        <f>#REF!-H74</f>
        <v>#REF!</v>
      </c>
      <c r="L74" s="54"/>
    </row>
    <row r="75" spans="1:12" ht="24.75" customHeight="1">
      <c r="A75" s="47"/>
      <c r="F75" s="233" t="s">
        <v>298</v>
      </c>
      <c r="G75" s="231">
        <f>SUM(G76:G86)</f>
        <v>3138</v>
      </c>
      <c r="H75" s="232">
        <f>SUM(H76:H86)</f>
        <v>3138</v>
      </c>
      <c r="I75" s="54"/>
      <c r="J75" s="54"/>
      <c r="K75" s="54" t="e">
        <f>#REF!-H75</f>
        <v>#REF!</v>
      </c>
      <c r="L75" s="54"/>
    </row>
    <row r="76" spans="1:12" ht="24.75" customHeight="1">
      <c r="A76" s="47"/>
      <c r="F76" s="182" t="s">
        <v>101</v>
      </c>
      <c r="G76" s="231">
        <v>6</v>
      </c>
      <c r="H76" s="232">
        <v>6</v>
      </c>
      <c r="I76" s="56"/>
      <c r="J76" s="56"/>
      <c r="K76" s="54" t="e">
        <f>#REF!-H76</f>
        <v>#REF!</v>
      </c>
      <c r="L76" s="54"/>
    </row>
    <row r="77" spans="1:12" ht="24.75" customHeight="1">
      <c r="A77" s="47"/>
      <c r="F77" s="182" t="s">
        <v>254</v>
      </c>
      <c r="G77" s="231">
        <v>0</v>
      </c>
      <c r="H77" s="232">
        <v>0</v>
      </c>
      <c r="I77" s="54"/>
      <c r="J77" s="54"/>
      <c r="K77" s="54" t="e">
        <f>#REF!-H77</f>
        <v>#REF!</v>
      </c>
      <c r="L77" s="54" t="e">
        <f>K77/H77*100</f>
        <v>#REF!</v>
      </c>
    </row>
    <row r="78" spans="1:12" ht="24.75" customHeight="1">
      <c r="A78" s="47" t="s">
        <v>68</v>
      </c>
      <c r="F78" s="182" t="s">
        <v>255</v>
      </c>
      <c r="G78" s="231">
        <v>0</v>
      </c>
      <c r="H78" s="232">
        <v>0</v>
      </c>
      <c r="I78" s="53">
        <f>SUM(I79:I83)</f>
        <v>0</v>
      </c>
      <c r="J78" s="53">
        <f>SUM(J79:J83)</f>
        <v>0</v>
      </c>
      <c r="K78" s="53" t="e">
        <f>#REF!-H78</f>
        <v>#REF!</v>
      </c>
      <c r="L78" s="53" t="e">
        <f>K78/H78*100</f>
        <v>#REF!</v>
      </c>
    </row>
    <row r="79" spans="1:12" ht="24.75" customHeight="1">
      <c r="A79" s="47"/>
      <c r="F79" s="182" t="s">
        <v>299</v>
      </c>
      <c r="G79" s="231">
        <v>0</v>
      </c>
      <c r="H79" s="232">
        <v>0</v>
      </c>
      <c r="I79" s="54"/>
      <c r="J79" s="54"/>
      <c r="K79" s="54" t="e">
        <f>#REF!-H79</f>
        <v>#REF!</v>
      </c>
      <c r="L79" s="54" t="e">
        <f>K79/H79*100</f>
        <v>#REF!</v>
      </c>
    </row>
    <row r="80" spans="1:12" ht="24.75" customHeight="1">
      <c r="A80" s="47"/>
      <c r="F80" s="182" t="s">
        <v>300</v>
      </c>
      <c r="G80" s="231">
        <v>0</v>
      </c>
      <c r="H80" s="232">
        <v>0</v>
      </c>
      <c r="I80" s="54"/>
      <c r="J80" s="54"/>
      <c r="K80" s="54" t="e">
        <f>#REF!-H80</f>
        <v>#REF!</v>
      </c>
      <c r="L80" s="54"/>
    </row>
    <row r="81" spans="1:12" ht="24.75" customHeight="1">
      <c r="A81" s="47"/>
      <c r="F81" s="182" t="s">
        <v>301</v>
      </c>
      <c r="G81" s="231">
        <v>0</v>
      </c>
      <c r="H81" s="232">
        <v>0</v>
      </c>
      <c r="I81" s="54"/>
      <c r="J81" s="54"/>
      <c r="K81" s="54" t="e">
        <f>#REF!-H81</f>
        <v>#REF!</v>
      </c>
      <c r="L81" s="54"/>
    </row>
    <row r="82" spans="1:12" ht="24.75" customHeight="1">
      <c r="A82" s="47"/>
      <c r="F82" s="182" t="s">
        <v>302</v>
      </c>
      <c r="G82" s="231">
        <v>0</v>
      </c>
      <c r="H82" s="232">
        <v>0</v>
      </c>
      <c r="I82" s="54"/>
      <c r="J82" s="54"/>
      <c r="K82" s="54" t="e">
        <f>#REF!-H82</f>
        <v>#REF!</v>
      </c>
      <c r="L82" s="54"/>
    </row>
    <row r="83" spans="1:12" ht="24.75" customHeight="1">
      <c r="A83" s="47"/>
      <c r="F83" s="182" t="s">
        <v>303</v>
      </c>
      <c r="G83" s="231">
        <v>0</v>
      </c>
      <c r="H83" s="232">
        <v>0</v>
      </c>
      <c r="I83" s="54"/>
      <c r="J83" s="54"/>
      <c r="K83" s="54" t="e">
        <f>#REF!-H83</f>
        <v>#REF!</v>
      </c>
      <c r="L83" s="54" t="e">
        <f>K83/H83*100</f>
        <v>#REF!</v>
      </c>
    </row>
    <row r="84" spans="1:12" ht="24.75" customHeight="1">
      <c r="A84" s="45" t="s">
        <v>70</v>
      </c>
      <c r="F84" s="182" t="s">
        <v>295</v>
      </c>
      <c r="G84" s="231">
        <v>0</v>
      </c>
      <c r="H84" s="232">
        <v>0</v>
      </c>
      <c r="I84" s="53">
        <f>SUM(I85:I90)</f>
        <v>0</v>
      </c>
      <c r="J84" s="53">
        <f>SUM(J85:J90)</f>
        <v>0</v>
      </c>
      <c r="K84" s="53" t="e">
        <f>#REF!-H84</f>
        <v>#REF!</v>
      </c>
      <c r="L84" s="53" t="e">
        <f>K84/H84*100</f>
        <v>#REF!</v>
      </c>
    </row>
    <row r="85" spans="1:12" ht="24.75" customHeight="1">
      <c r="A85" s="45"/>
      <c r="F85" s="182" t="s">
        <v>262</v>
      </c>
      <c r="G85" s="231">
        <v>0</v>
      </c>
      <c r="H85" s="232">
        <v>0</v>
      </c>
      <c r="I85" s="54"/>
      <c r="J85" s="54"/>
      <c r="K85" s="54" t="e">
        <f>#REF!-H85</f>
        <v>#REF!</v>
      </c>
      <c r="L85" s="54" t="e">
        <f>K85/H85*100</f>
        <v>#REF!</v>
      </c>
    </row>
    <row r="86" spans="1:12" ht="24.75" customHeight="1">
      <c r="A86" s="45"/>
      <c r="F86" s="182" t="s">
        <v>304</v>
      </c>
      <c r="G86" s="231">
        <v>3132</v>
      </c>
      <c r="H86" s="232">
        <v>3132</v>
      </c>
      <c r="I86" s="54"/>
      <c r="J86" s="54"/>
      <c r="K86" s="54" t="e">
        <f>#REF!-H86</f>
        <v>#REF!</v>
      </c>
      <c r="L86" s="54"/>
    </row>
    <row r="87" spans="1:12" ht="24.75" customHeight="1">
      <c r="A87" s="45"/>
      <c r="F87" s="233" t="s">
        <v>66</v>
      </c>
      <c r="G87" s="231">
        <f>SUM(G88:G95)</f>
        <v>431</v>
      </c>
      <c r="H87" s="232">
        <f>SUM(H88:H95)</f>
        <v>431</v>
      </c>
      <c r="I87" s="54"/>
      <c r="J87" s="54"/>
      <c r="K87" s="54" t="e">
        <f>#REF!-H87</f>
        <v>#REF!</v>
      </c>
      <c r="L87" s="54"/>
    </row>
    <row r="88" spans="1:12" ht="24.75" customHeight="1">
      <c r="A88" s="45"/>
      <c r="F88" s="182" t="s">
        <v>101</v>
      </c>
      <c r="G88" s="231">
        <v>202</v>
      </c>
      <c r="H88" s="232">
        <v>202</v>
      </c>
      <c r="I88" s="54"/>
      <c r="J88" s="54"/>
      <c r="K88" s="54" t="e">
        <f>#REF!-H88</f>
        <v>#REF!</v>
      </c>
      <c r="L88" s="54"/>
    </row>
    <row r="89" spans="1:12" ht="24.75" customHeight="1">
      <c r="A89" s="45"/>
      <c r="F89" s="182" t="s">
        <v>254</v>
      </c>
      <c r="G89" s="231">
        <v>0</v>
      </c>
      <c r="H89" s="232">
        <v>0</v>
      </c>
      <c r="I89" s="54"/>
      <c r="J89" s="54"/>
      <c r="K89" s="54" t="e">
        <f>#REF!-H89</f>
        <v>#REF!</v>
      </c>
      <c r="L89" s="54"/>
    </row>
    <row r="90" spans="1:12" ht="24.75" customHeight="1">
      <c r="A90" s="45"/>
      <c r="F90" s="182" t="s">
        <v>255</v>
      </c>
      <c r="G90" s="231">
        <v>0</v>
      </c>
      <c r="H90" s="232">
        <v>0</v>
      </c>
      <c r="I90" s="54"/>
      <c r="J90" s="54"/>
      <c r="K90" s="54" t="e">
        <f>#REF!-H90</f>
        <v>#REF!</v>
      </c>
      <c r="L90" s="54" t="e">
        <f>K90/H90*100</f>
        <v>#REF!</v>
      </c>
    </row>
    <row r="91" spans="1:12" ht="24.75" customHeight="1">
      <c r="A91" s="47" t="s">
        <v>72</v>
      </c>
      <c r="F91" s="182" t="s">
        <v>305</v>
      </c>
      <c r="G91" s="231">
        <v>133</v>
      </c>
      <c r="H91" s="232">
        <v>133</v>
      </c>
      <c r="I91" s="53">
        <f>SUM(I92:I93)</f>
        <v>0</v>
      </c>
      <c r="J91" s="53">
        <f>SUM(J92:J93)</f>
        <v>0</v>
      </c>
      <c r="K91" s="53" t="e">
        <f>#REF!-H91</f>
        <v>#REF!</v>
      </c>
      <c r="L91" s="53"/>
    </row>
    <row r="92" spans="1:12" ht="24.75" customHeight="1">
      <c r="A92" s="47"/>
      <c r="F92" s="182" t="s">
        <v>306</v>
      </c>
      <c r="G92" s="231">
        <v>0</v>
      </c>
      <c r="H92" s="232">
        <v>0</v>
      </c>
      <c r="I92" s="55"/>
      <c r="J92" s="55"/>
      <c r="K92" s="55"/>
      <c r="L92" s="55"/>
    </row>
    <row r="93" spans="1:12" ht="24.75" customHeight="1">
      <c r="A93" s="47"/>
      <c r="F93" s="182" t="s">
        <v>295</v>
      </c>
      <c r="G93" s="231">
        <v>0</v>
      </c>
      <c r="H93" s="232">
        <v>0</v>
      </c>
      <c r="I93" s="54"/>
      <c r="J93" s="54"/>
      <c r="K93" s="54"/>
      <c r="L93" s="54"/>
    </row>
    <row r="94" spans="1:12" ht="24.75" customHeight="1">
      <c r="A94" s="47"/>
      <c r="F94" s="182" t="s">
        <v>262</v>
      </c>
      <c r="G94" s="231">
        <v>0</v>
      </c>
      <c r="H94" s="232">
        <v>0</v>
      </c>
      <c r="I94" s="57">
        <f>SUM(I95:I100)</f>
        <v>0</v>
      </c>
      <c r="J94" s="57">
        <f>SUM(J95:J100)</f>
        <v>0</v>
      </c>
      <c r="K94" s="57" t="e">
        <f>SUM(K95:K100)</f>
        <v>#REF!</v>
      </c>
      <c r="L94" s="57"/>
    </row>
    <row r="95" spans="1:12" ht="24.75" customHeight="1">
      <c r="A95" s="47"/>
      <c r="F95" s="182" t="s">
        <v>307</v>
      </c>
      <c r="G95" s="231">
        <v>96</v>
      </c>
      <c r="H95" s="232">
        <v>96</v>
      </c>
      <c r="I95" s="54"/>
      <c r="J95" s="54"/>
      <c r="K95" s="54" t="e">
        <f>#REF!-H95</f>
        <v>#REF!</v>
      </c>
      <c r="L95" s="54"/>
    </row>
    <row r="96" spans="1:12" ht="24.75" customHeight="1">
      <c r="A96" s="47"/>
      <c r="F96" s="233" t="s">
        <v>308</v>
      </c>
      <c r="G96" s="231">
        <f>SUM(G97:G105)</f>
        <v>0</v>
      </c>
      <c r="H96" s="232">
        <f>SUM(H97:H105)</f>
        <v>0</v>
      </c>
      <c r="I96" s="54"/>
      <c r="J96" s="54"/>
      <c r="K96" s="54" t="e">
        <f>#REF!-H96</f>
        <v>#REF!</v>
      </c>
      <c r="L96" s="54"/>
    </row>
    <row r="97" spans="1:12" ht="24.75" customHeight="1">
      <c r="A97" s="47"/>
      <c r="F97" s="182" t="s">
        <v>101</v>
      </c>
      <c r="G97" s="231">
        <v>0</v>
      </c>
      <c r="H97" s="232">
        <v>0</v>
      </c>
      <c r="I97" s="54"/>
      <c r="J97" s="54"/>
      <c r="K97" s="54" t="e">
        <f>#REF!-H97</f>
        <v>#REF!</v>
      </c>
      <c r="L97" s="54"/>
    </row>
    <row r="98" spans="1:12" ht="24.75" customHeight="1">
      <c r="A98" s="47"/>
      <c r="F98" s="182" t="s">
        <v>254</v>
      </c>
      <c r="G98" s="231">
        <v>0</v>
      </c>
      <c r="H98" s="232">
        <v>0</v>
      </c>
      <c r="I98" s="54"/>
      <c r="J98" s="54"/>
      <c r="K98" s="54" t="e">
        <f>#REF!-H98</f>
        <v>#REF!</v>
      </c>
      <c r="L98" s="54"/>
    </row>
    <row r="99" spans="1:12" ht="24.75" customHeight="1">
      <c r="A99" s="47"/>
      <c r="F99" s="182" t="s">
        <v>255</v>
      </c>
      <c r="G99" s="231">
        <v>0</v>
      </c>
      <c r="H99" s="232">
        <v>0</v>
      </c>
      <c r="I99" s="54"/>
      <c r="J99" s="54"/>
      <c r="K99" s="54" t="e">
        <f>#REF!-H99</f>
        <v>#REF!</v>
      </c>
      <c r="L99" s="54"/>
    </row>
    <row r="100" spans="1:12" ht="24.75" customHeight="1">
      <c r="A100" s="47"/>
      <c r="F100" s="182" t="s">
        <v>309</v>
      </c>
      <c r="G100" s="231">
        <v>0</v>
      </c>
      <c r="H100" s="232">
        <v>0</v>
      </c>
      <c r="I100" s="54"/>
      <c r="J100" s="54"/>
      <c r="K100" s="54" t="e">
        <f>#REF!-H100</f>
        <v>#REF!</v>
      </c>
      <c r="L100" s="54"/>
    </row>
    <row r="101" spans="1:12" ht="24.75" customHeight="1">
      <c r="A101" s="47"/>
      <c r="F101" s="182" t="s">
        <v>310</v>
      </c>
      <c r="G101" s="231">
        <v>0</v>
      </c>
      <c r="H101" s="232">
        <v>0</v>
      </c>
      <c r="I101" s="57">
        <f>SUM(I102:I106)</f>
        <v>0</v>
      </c>
      <c r="J101" s="57">
        <f>SUM(J102:J106)</f>
        <v>0</v>
      </c>
      <c r="K101" s="57" t="e">
        <f>SUM(K102:K106)</f>
        <v>#REF!</v>
      </c>
      <c r="L101" s="57"/>
    </row>
    <row r="102" spans="1:12" ht="24.75" customHeight="1">
      <c r="A102" s="47"/>
      <c r="F102" s="182" t="s">
        <v>311</v>
      </c>
      <c r="G102" s="231">
        <v>0</v>
      </c>
      <c r="H102" s="232">
        <v>0</v>
      </c>
      <c r="I102" s="54"/>
      <c r="J102" s="54"/>
      <c r="K102" s="54"/>
      <c r="L102" s="54"/>
    </row>
    <row r="103" spans="1:12" ht="24.75" customHeight="1">
      <c r="A103" s="47"/>
      <c r="F103" s="182" t="s">
        <v>295</v>
      </c>
      <c r="G103" s="231">
        <v>0</v>
      </c>
      <c r="H103" s="232">
        <v>0</v>
      </c>
      <c r="I103" s="54"/>
      <c r="J103" s="54"/>
      <c r="K103" s="54" t="e">
        <f>#REF!-H103</f>
        <v>#REF!</v>
      </c>
      <c r="L103" s="54"/>
    </row>
    <row r="104" spans="1:12" ht="24.75" customHeight="1">
      <c r="A104" s="47"/>
      <c r="F104" s="182" t="s">
        <v>262</v>
      </c>
      <c r="G104" s="231">
        <v>0</v>
      </c>
      <c r="H104" s="232">
        <v>0</v>
      </c>
      <c r="I104" s="54"/>
      <c r="J104" s="54"/>
      <c r="K104" s="54"/>
      <c r="L104" s="54"/>
    </row>
    <row r="105" spans="1:12" ht="24.75" customHeight="1">
      <c r="A105" s="47"/>
      <c r="F105" s="182" t="s">
        <v>312</v>
      </c>
      <c r="G105" s="231">
        <v>0</v>
      </c>
      <c r="H105" s="232">
        <v>0</v>
      </c>
      <c r="I105" s="54"/>
      <c r="J105" s="54"/>
      <c r="K105" s="54"/>
      <c r="L105" s="54"/>
    </row>
    <row r="106" spans="1:12" ht="24.75" customHeight="1">
      <c r="A106" s="47"/>
      <c r="F106" s="233" t="s">
        <v>313</v>
      </c>
      <c r="G106" s="231">
        <f>SUM(G107:G120)</f>
        <v>393</v>
      </c>
      <c r="H106" s="232">
        <f>SUM(H107:H120)</f>
        <v>393</v>
      </c>
      <c r="I106" s="54"/>
      <c r="J106" s="54"/>
      <c r="K106" s="54"/>
      <c r="L106" s="54"/>
    </row>
    <row r="107" spans="1:12" ht="24.75" customHeight="1">
      <c r="A107" s="47" t="s">
        <v>74</v>
      </c>
      <c r="F107" s="182" t="s">
        <v>101</v>
      </c>
      <c r="G107" s="231">
        <v>322</v>
      </c>
      <c r="H107" s="232">
        <v>322</v>
      </c>
      <c r="I107" s="53">
        <f>SUM(I108:I111)</f>
        <v>0</v>
      </c>
      <c r="J107" s="53">
        <f>SUM(J108:J111)</f>
        <v>0</v>
      </c>
      <c r="K107" s="53" t="e">
        <f>#REF!-H107</f>
        <v>#REF!</v>
      </c>
      <c r="L107" s="53"/>
    </row>
    <row r="108" spans="1:12" ht="24.75" customHeight="1">
      <c r="A108" s="47"/>
      <c r="F108" s="182" t="s">
        <v>254</v>
      </c>
      <c r="G108" s="231">
        <v>13</v>
      </c>
      <c r="H108" s="232">
        <v>13</v>
      </c>
      <c r="I108" s="54"/>
      <c r="J108" s="54"/>
      <c r="K108" s="54"/>
      <c r="L108" s="54"/>
    </row>
    <row r="109" spans="1:12" ht="24.75" customHeight="1">
      <c r="A109" s="47"/>
      <c r="F109" s="182" t="s">
        <v>255</v>
      </c>
      <c r="G109" s="231">
        <v>0</v>
      </c>
      <c r="H109" s="232">
        <v>0</v>
      </c>
      <c r="I109" s="54"/>
      <c r="J109" s="54"/>
      <c r="K109" s="54"/>
      <c r="L109" s="54"/>
    </row>
    <row r="110" spans="1:12" ht="24.75" customHeight="1">
      <c r="A110" s="47"/>
      <c r="F110" s="182" t="s">
        <v>314</v>
      </c>
      <c r="G110" s="231">
        <v>0</v>
      </c>
      <c r="H110" s="232">
        <v>0</v>
      </c>
      <c r="I110" s="54"/>
      <c r="J110" s="54"/>
      <c r="K110" s="54"/>
      <c r="L110" s="54"/>
    </row>
    <row r="111" spans="1:12" ht="24.75" customHeight="1">
      <c r="A111" s="47"/>
      <c r="F111" s="182" t="s">
        <v>315</v>
      </c>
      <c r="G111" s="231">
        <v>0</v>
      </c>
      <c r="H111" s="232">
        <v>0</v>
      </c>
      <c r="I111" s="54"/>
      <c r="J111" s="54"/>
      <c r="K111" s="54"/>
      <c r="L111" s="54"/>
    </row>
    <row r="112" spans="1:12" ht="24.75" customHeight="1">
      <c r="A112" s="47" t="s">
        <v>76</v>
      </c>
      <c r="F112" s="182" t="s">
        <v>316</v>
      </c>
      <c r="G112" s="231">
        <v>0</v>
      </c>
      <c r="H112" s="232">
        <v>0</v>
      </c>
      <c r="I112" s="53">
        <f>SUM(I113:I116)</f>
        <v>0</v>
      </c>
      <c r="J112" s="53">
        <f>SUM(J113:J116)</f>
        <v>0</v>
      </c>
      <c r="K112" s="53" t="e">
        <f>#REF!-H112</f>
        <v>#REF!</v>
      </c>
      <c r="L112" s="53" t="e">
        <f>K112/H112*100</f>
        <v>#REF!</v>
      </c>
    </row>
    <row r="113" spans="1:12" ht="24.75" customHeight="1">
      <c r="A113" s="47"/>
      <c r="F113" s="182" t="s">
        <v>317</v>
      </c>
      <c r="G113" s="231">
        <v>0</v>
      </c>
      <c r="H113" s="232">
        <v>0</v>
      </c>
      <c r="I113" s="54"/>
      <c r="J113" s="54"/>
      <c r="K113" s="54" t="e">
        <f>#REF!-H113</f>
        <v>#REF!</v>
      </c>
      <c r="L113" s="54" t="e">
        <f>K113/H113*100</f>
        <v>#REF!</v>
      </c>
    </row>
    <row r="114" spans="1:12" ht="24.75" customHeight="1">
      <c r="A114" s="47"/>
      <c r="F114" s="182" t="s">
        <v>318</v>
      </c>
      <c r="G114" s="231">
        <v>0</v>
      </c>
      <c r="H114" s="232">
        <v>0</v>
      </c>
      <c r="I114" s="54"/>
      <c r="J114" s="54"/>
      <c r="K114" s="54"/>
      <c r="L114" s="54"/>
    </row>
    <row r="115" spans="1:12" ht="24.75" customHeight="1">
      <c r="A115" s="47"/>
      <c r="F115" s="182" t="s">
        <v>319</v>
      </c>
      <c r="G115" s="231">
        <v>0</v>
      </c>
      <c r="H115" s="232">
        <v>0</v>
      </c>
      <c r="I115" s="54"/>
      <c r="J115" s="54"/>
      <c r="K115" s="54" t="e">
        <f>#REF!-H115</f>
        <v>#REF!</v>
      </c>
      <c r="L115" s="54"/>
    </row>
    <row r="116" spans="1:12" ht="24.75" customHeight="1">
      <c r="A116" s="47"/>
      <c r="F116" s="182" t="s">
        <v>320</v>
      </c>
      <c r="G116" s="231">
        <v>0</v>
      </c>
      <c r="H116" s="232">
        <v>0</v>
      </c>
      <c r="I116" s="54"/>
      <c r="J116" s="54"/>
      <c r="K116" s="54" t="e">
        <f>#REF!-H116</f>
        <v>#REF!</v>
      </c>
      <c r="L116" s="54" t="e">
        <f>K116/H116*100</f>
        <v>#REF!</v>
      </c>
    </row>
    <row r="117" spans="1:12" ht="24.75" customHeight="1">
      <c r="A117" s="47" t="s">
        <v>78</v>
      </c>
      <c r="F117" s="182" t="s">
        <v>321</v>
      </c>
      <c r="G117" s="231">
        <v>0</v>
      </c>
      <c r="H117" s="232">
        <v>0</v>
      </c>
      <c r="I117" s="53">
        <f>SUM(I118:I123)</f>
        <v>0</v>
      </c>
      <c r="J117" s="53">
        <f>SUM(J118:J123)</f>
        <v>0</v>
      </c>
      <c r="K117" s="53" t="e">
        <f>#REF!-H117</f>
        <v>#REF!</v>
      </c>
      <c r="L117" s="53" t="e">
        <f>K117/H117*100</f>
        <v>#REF!</v>
      </c>
    </row>
    <row r="118" spans="1:12" ht="24.75" customHeight="1">
      <c r="A118" s="47"/>
      <c r="F118" s="182" t="s">
        <v>322</v>
      </c>
      <c r="G118" s="231">
        <v>0</v>
      </c>
      <c r="H118" s="232">
        <v>0</v>
      </c>
      <c r="I118" s="54"/>
      <c r="J118" s="54"/>
      <c r="K118" s="54" t="e">
        <f>#REF!-H118</f>
        <v>#REF!</v>
      </c>
      <c r="L118" s="54"/>
    </row>
    <row r="119" spans="1:12" ht="24.75" customHeight="1">
      <c r="A119" s="47"/>
      <c r="F119" s="182" t="s">
        <v>262</v>
      </c>
      <c r="G119" s="231">
        <v>0</v>
      </c>
      <c r="H119" s="232">
        <v>0</v>
      </c>
      <c r="I119" s="54"/>
      <c r="J119" s="54"/>
      <c r="K119" s="54"/>
      <c r="L119" s="54"/>
    </row>
    <row r="120" spans="1:12" ht="24.75" customHeight="1">
      <c r="A120" s="47"/>
      <c r="F120" s="182" t="s">
        <v>323</v>
      </c>
      <c r="G120" s="231">
        <v>58</v>
      </c>
      <c r="H120" s="232">
        <v>58</v>
      </c>
      <c r="I120" s="54"/>
      <c r="J120" s="54"/>
      <c r="K120" s="54" t="e">
        <f>#REF!-H120</f>
        <v>#REF!</v>
      </c>
      <c r="L120" s="54"/>
    </row>
    <row r="121" spans="1:12" ht="24.75" customHeight="1">
      <c r="A121" s="47"/>
      <c r="F121" s="233" t="s">
        <v>69</v>
      </c>
      <c r="G121" s="231">
        <f>SUM(G122:G129)</f>
        <v>609</v>
      </c>
      <c r="H121" s="232">
        <f>SUM(H122:H129)</f>
        <v>609</v>
      </c>
      <c r="I121" s="54"/>
      <c r="J121" s="54"/>
      <c r="K121" s="54" t="e">
        <f>#REF!-H121</f>
        <v>#REF!</v>
      </c>
      <c r="L121" s="54"/>
    </row>
    <row r="122" spans="1:12" ht="24.75" customHeight="1">
      <c r="A122" s="47"/>
      <c r="F122" s="182" t="s">
        <v>101</v>
      </c>
      <c r="G122" s="231">
        <v>499</v>
      </c>
      <c r="H122" s="232">
        <v>499</v>
      </c>
      <c r="I122" s="54"/>
      <c r="J122" s="54"/>
      <c r="K122" s="54" t="e">
        <f>#REF!-H122</f>
        <v>#REF!</v>
      </c>
      <c r="L122" s="54" t="e">
        <f>K122/H122*100</f>
        <v>#REF!</v>
      </c>
    </row>
    <row r="123" spans="1:12" ht="24.75" customHeight="1">
      <c r="A123" s="47"/>
      <c r="F123" s="182" t="s">
        <v>254</v>
      </c>
      <c r="G123" s="231">
        <v>0</v>
      </c>
      <c r="H123" s="232">
        <v>0</v>
      </c>
      <c r="I123" s="54"/>
      <c r="J123" s="54"/>
      <c r="K123" s="54" t="e">
        <f>#REF!-H123</f>
        <v>#REF!</v>
      </c>
      <c r="L123" s="54"/>
    </row>
    <row r="124" spans="1:12" ht="24.75" customHeight="1">
      <c r="A124" s="47" t="s">
        <v>80</v>
      </c>
      <c r="F124" s="182" t="s">
        <v>255</v>
      </c>
      <c r="G124" s="231">
        <v>0</v>
      </c>
      <c r="H124" s="232">
        <v>0</v>
      </c>
      <c r="I124" s="53">
        <f>SUM(I125:I128)</f>
        <v>0</v>
      </c>
      <c r="J124" s="53">
        <f>SUM(J125:J128)</f>
        <v>0</v>
      </c>
      <c r="K124" s="53" t="e">
        <f>#REF!-H124</f>
        <v>#REF!</v>
      </c>
      <c r="L124" s="53" t="e">
        <f>K124/H124*100</f>
        <v>#REF!</v>
      </c>
    </row>
    <row r="125" spans="1:12" ht="24.75" customHeight="1">
      <c r="A125" s="47"/>
      <c r="F125" s="182" t="s">
        <v>324</v>
      </c>
      <c r="G125" s="231">
        <v>0</v>
      </c>
      <c r="H125" s="232">
        <v>0</v>
      </c>
      <c r="I125" s="54"/>
      <c r="J125" s="54"/>
      <c r="K125" s="54" t="e">
        <f>#REF!-H125</f>
        <v>#REF!</v>
      </c>
      <c r="L125" s="54" t="e">
        <f>K125/H125*100</f>
        <v>#REF!</v>
      </c>
    </row>
    <row r="126" spans="1:12" ht="24.75" customHeight="1">
      <c r="A126" s="47"/>
      <c r="F126" s="182" t="s">
        <v>325</v>
      </c>
      <c r="G126" s="231">
        <v>0</v>
      </c>
      <c r="H126" s="232">
        <v>0</v>
      </c>
      <c r="I126" s="54"/>
      <c r="J126" s="54"/>
      <c r="K126" s="54"/>
      <c r="L126" s="54"/>
    </row>
    <row r="127" spans="1:12" ht="24.75" customHeight="1">
      <c r="A127" s="47"/>
      <c r="F127" s="182" t="s">
        <v>326</v>
      </c>
      <c r="G127" s="231">
        <v>0</v>
      </c>
      <c r="H127" s="232">
        <v>0</v>
      </c>
      <c r="I127" s="54"/>
      <c r="J127" s="54"/>
      <c r="K127" s="54" t="e">
        <f>#REF!-H127</f>
        <v>#REF!</v>
      </c>
      <c r="L127" s="54" t="e">
        <f>K127/H127*100</f>
        <v>#REF!</v>
      </c>
    </row>
    <row r="128" spans="1:12" ht="24.75" customHeight="1">
      <c r="A128" s="47"/>
      <c r="F128" s="182" t="s">
        <v>262</v>
      </c>
      <c r="G128" s="231">
        <v>0</v>
      </c>
      <c r="H128" s="232">
        <v>0</v>
      </c>
      <c r="I128" s="54"/>
      <c r="J128" s="54"/>
      <c r="K128" s="54" t="e">
        <f>#REF!-H128</f>
        <v>#REF!</v>
      </c>
      <c r="L128" s="54" t="e">
        <f>K128/H128*100</f>
        <v>#REF!</v>
      </c>
    </row>
    <row r="129" spans="1:12" ht="24.75" customHeight="1">
      <c r="A129" s="47" t="s">
        <v>82</v>
      </c>
      <c r="F129" s="182" t="s">
        <v>327</v>
      </c>
      <c r="G129" s="231">
        <v>110</v>
      </c>
      <c r="H129" s="232">
        <v>110</v>
      </c>
      <c r="I129" s="53">
        <f>SUM(I130:I133)</f>
        <v>0</v>
      </c>
      <c r="J129" s="53">
        <f>SUM(J130:J133)</f>
        <v>0</v>
      </c>
      <c r="K129" s="53" t="e">
        <f>#REF!-H129</f>
        <v>#REF!</v>
      </c>
      <c r="L129" s="53" t="e">
        <f>K129/H129*100</f>
        <v>#REF!</v>
      </c>
    </row>
    <row r="130" spans="1:12" ht="24.75" customHeight="1">
      <c r="A130" s="47"/>
      <c r="F130" s="233" t="s">
        <v>71</v>
      </c>
      <c r="G130" s="231">
        <f>SUM(G131:G140)</f>
        <v>708</v>
      </c>
      <c r="H130" s="232">
        <f>SUM(H131:H140)</f>
        <v>708</v>
      </c>
      <c r="I130" s="54"/>
      <c r="J130" s="54"/>
      <c r="K130" s="54" t="e">
        <f>#REF!-H130</f>
        <v>#REF!</v>
      </c>
      <c r="L130" s="54" t="e">
        <f>K130/H130*100</f>
        <v>#REF!</v>
      </c>
    </row>
    <row r="131" spans="1:12" ht="24.75" customHeight="1">
      <c r="A131" s="47"/>
      <c r="F131" s="182" t="s">
        <v>101</v>
      </c>
      <c r="G131" s="231">
        <v>463</v>
      </c>
      <c r="H131" s="232">
        <v>463</v>
      </c>
      <c r="I131" s="54"/>
      <c r="J131" s="54"/>
      <c r="K131" s="54"/>
      <c r="L131" s="54"/>
    </row>
    <row r="132" spans="1:12" ht="24.75" customHeight="1">
      <c r="A132" s="47"/>
      <c r="F132" s="182" t="s">
        <v>254</v>
      </c>
      <c r="G132" s="231">
        <v>0</v>
      </c>
      <c r="H132" s="232">
        <v>0</v>
      </c>
      <c r="I132" s="54"/>
      <c r="J132" s="54"/>
      <c r="K132" s="54" t="e">
        <f>#REF!-H132</f>
        <v>#REF!</v>
      </c>
      <c r="L132" s="54"/>
    </row>
    <row r="133" spans="1:12" ht="24.75" customHeight="1">
      <c r="A133" s="47"/>
      <c r="F133" s="182" t="s">
        <v>255</v>
      </c>
      <c r="G133" s="231">
        <v>0</v>
      </c>
      <c r="H133" s="232">
        <v>0</v>
      </c>
      <c r="I133" s="54"/>
      <c r="J133" s="54"/>
      <c r="K133" s="54" t="e">
        <f>#REF!-H133</f>
        <v>#REF!</v>
      </c>
      <c r="L133" s="54" t="e">
        <f>K133/H133*100</f>
        <v>#REF!</v>
      </c>
    </row>
    <row r="134" spans="1:12" ht="24.75" customHeight="1">
      <c r="A134" s="45" t="s">
        <v>84</v>
      </c>
      <c r="F134" s="182" t="s">
        <v>328</v>
      </c>
      <c r="G134" s="231">
        <v>0</v>
      </c>
      <c r="H134" s="232">
        <v>0</v>
      </c>
      <c r="I134" s="53">
        <f>SUM(I135:I138)</f>
        <v>0</v>
      </c>
      <c r="J134" s="53">
        <f>SUM(J135:J138)</f>
        <v>0</v>
      </c>
      <c r="K134" s="53" t="e">
        <f>#REF!-H134</f>
        <v>#REF!</v>
      </c>
      <c r="L134" s="53" t="e">
        <f>K134/H134*100</f>
        <v>#REF!</v>
      </c>
    </row>
    <row r="135" spans="1:12" ht="24.75" customHeight="1">
      <c r="A135" s="45"/>
      <c r="F135" s="182" t="s">
        <v>329</v>
      </c>
      <c r="G135" s="231">
        <v>0</v>
      </c>
      <c r="H135" s="232">
        <v>0</v>
      </c>
      <c r="I135" s="54"/>
      <c r="J135" s="54"/>
      <c r="K135" s="54" t="e">
        <f>#REF!-H135</f>
        <v>#REF!</v>
      </c>
      <c r="L135" s="54" t="e">
        <f>K135/H135*100</f>
        <v>#REF!</v>
      </c>
    </row>
    <row r="136" spans="1:12" ht="24.75" customHeight="1">
      <c r="A136" s="45"/>
      <c r="F136" s="182" t="s">
        <v>330</v>
      </c>
      <c r="G136" s="231">
        <v>0</v>
      </c>
      <c r="H136" s="232">
        <v>0</v>
      </c>
      <c r="I136" s="54"/>
      <c r="J136" s="54"/>
      <c r="K136" s="54" t="e">
        <f>#REF!-H136</f>
        <v>#REF!</v>
      </c>
      <c r="L136" s="54"/>
    </row>
    <row r="137" spans="1:12" ht="24.75" customHeight="1">
      <c r="A137" s="45"/>
      <c r="F137" s="182" t="s">
        <v>331</v>
      </c>
      <c r="G137" s="231">
        <v>0</v>
      </c>
      <c r="H137" s="232">
        <v>0</v>
      </c>
      <c r="I137" s="54"/>
      <c r="J137" s="54"/>
      <c r="K137" s="54" t="e">
        <f>#REF!-H137</f>
        <v>#REF!</v>
      </c>
      <c r="L137" s="54"/>
    </row>
    <row r="138" spans="1:12" ht="24.75" customHeight="1">
      <c r="A138" s="45"/>
      <c r="F138" s="182" t="s">
        <v>332</v>
      </c>
      <c r="G138" s="231">
        <v>48</v>
      </c>
      <c r="H138" s="232">
        <v>48</v>
      </c>
      <c r="I138" s="54"/>
      <c r="J138" s="54"/>
      <c r="K138" s="54" t="e">
        <f>#REF!-H138</f>
        <v>#REF!</v>
      </c>
      <c r="L138" s="54" t="e">
        <f>K138/H138*100</f>
        <v>#REF!</v>
      </c>
    </row>
    <row r="139" spans="1:12" ht="24.75" customHeight="1">
      <c r="A139" s="45" t="s">
        <v>86</v>
      </c>
      <c r="F139" s="182" t="s">
        <v>262</v>
      </c>
      <c r="G139" s="231">
        <v>0</v>
      </c>
      <c r="H139" s="232">
        <v>0</v>
      </c>
      <c r="I139" s="53">
        <f>SUM(I140:I143)</f>
        <v>0</v>
      </c>
      <c r="J139" s="53">
        <f>SUM(J140:J143)</f>
        <v>0</v>
      </c>
      <c r="K139" s="53" t="e">
        <f>#REF!-H139</f>
        <v>#REF!</v>
      </c>
      <c r="L139" s="53" t="e">
        <f>K139/H139*100</f>
        <v>#REF!</v>
      </c>
    </row>
    <row r="140" spans="1:12" ht="24.75" customHeight="1">
      <c r="A140" s="45"/>
      <c r="F140" s="182" t="s">
        <v>333</v>
      </c>
      <c r="G140" s="231">
        <v>197</v>
      </c>
      <c r="H140" s="232">
        <v>197</v>
      </c>
      <c r="I140" s="54"/>
      <c r="J140" s="54"/>
      <c r="K140" s="54" t="e">
        <f>#REF!-H140</f>
        <v>#REF!</v>
      </c>
      <c r="L140" s="54" t="e">
        <f>K140/H140*100</f>
        <v>#REF!</v>
      </c>
    </row>
    <row r="141" spans="1:12" ht="24.75" customHeight="1">
      <c r="A141" s="45"/>
      <c r="F141" s="233" t="s">
        <v>73</v>
      </c>
      <c r="G141" s="231">
        <f>SUM(G142:G152)</f>
        <v>3</v>
      </c>
      <c r="H141" s="232">
        <f>SUM(H142:H152)</f>
        <v>3</v>
      </c>
      <c r="I141" s="54"/>
      <c r="J141" s="54"/>
      <c r="K141" s="54" t="e">
        <f>#REF!-H141</f>
        <v>#REF!</v>
      </c>
      <c r="L141" s="54" t="e">
        <f>K141/H141*100</f>
        <v>#REF!</v>
      </c>
    </row>
    <row r="142" spans="1:12" ht="24.75" customHeight="1">
      <c r="A142" s="45"/>
      <c r="F142" s="182" t="s">
        <v>101</v>
      </c>
      <c r="G142" s="231">
        <v>0</v>
      </c>
      <c r="H142" s="232">
        <v>0</v>
      </c>
      <c r="I142" s="54"/>
      <c r="J142" s="54"/>
      <c r="K142" s="54" t="e">
        <f>#REF!-H142</f>
        <v>#REF!</v>
      </c>
      <c r="L142" s="54"/>
    </row>
    <row r="143" spans="1:12" ht="24.75" customHeight="1">
      <c r="A143" s="45"/>
      <c r="F143" s="182" t="s">
        <v>254</v>
      </c>
      <c r="G143" s="231">
        <v>0</v>
      </c>
      <c r="H143" s="232">
        <v>0</v>
      </c>
      <c r="I143" s="54"/>
      <c r="J143" s="54"/>
      <c r="K143" s="54" t="e">
        <f>#REF!-H143</f>
        <v>#REF!</v>
      </c>
      <c r="L143" s="54" t="e">
        <f>K143/H143*100</f>
        <v>#REF!</v>
      </c>
    </row>
    <row r="144" spans="1:12" ht="24.75" customHeight="1">
      <c r="A144" s="47" t="s">
        <v>87</v>
      </c>
      <c r="F144" s="182" t="s">
        <v>255</v>
      </c>
      <c r="G144" s="231">
        <v>0</v>
      </c>
      <c r="H144" s="232">
        <v>0</v>
      </c>
      <c r="I144" s="53">
        <f>SUM(I145:I147)</f>
        <v>0</v>
      </c>
      <c r="J144" s="53">
        <f>SUM(J145:J147)</f>
        <v>0</v>
      </c>
      <c r="K144" s="53" t="e">
        <f>#REF!-H144</f>
        <v>#REF!</v>
      </c>
      <c r="L144" s="53" t="e">
        <f>K144/H144*100</f>
        <v>#REF!</v>
      </c>
    </row>
    <row r="145" spans="1:12" ht="24.75" customHeight="1">
      <c r="A145" s="47"/>
      <c r="F145" s="182" t="s">
        <v>334</v>
      </c>
      <c r="G145" s="231">
        <v>0</v>
      </c>
      <c r="H145" s="232">
        <v>0</v>
      </c>
      <c r="I145" s="54"/>
      <c r="J145" s="54"/>
      <c r="K145" s="54" t="e">
        <f>#REF!-H145</f>
        <v>#REF!</v>
      </c>
      <c r="L145" s="54" t="e">
        <f>K145/H145*100</f>
        <v>#REF!</v>
      </c>
    </row>
    <row r="146" spans="1:12" ht="24.75" customHeight="1">
      <c r="A146" s="47"/>
      <c r="F146" s="182" t="s">
        <v>335</v>
      </c>
      <c r="G146" s="231">
        <v>0</v>
      </c>
      <c r="H146" s="232">
        <v>0</v>
      </c>
      <c r="I146" s="54"/>
      <c r="J146" s="54"/>
      <c r="K146" s="54" t="e">
        <f>#REF!-H146</f>
        <v>#REF!</v>
      </c>
      <c r="L146" s="54"/>
    </row>
    <row r="147" spans="1:12" ht="24.75" customHeight="1">
      <c r="A147" s="47"/>
      <c r="F147" s="182" t="s">
        <v>336</v>
      </c>
      <c r="G147" s="231">
        <v>0</v>
      </c>
      <c r="H147" s="232">
        <v>0</v>
      </c>
      <c r="I147" s="54"/>
      <c r="J147" s="54"/>
      <c r="K147" s="54" t="e">
        <f>#REF!-H147</f>
        <v>#REF!</v>
      </c>
      <c r="L147" s="54" t="e">
        <f>K147/H147*100</f>
        <v>#REF!</v>
      </c>
    </row>
    <row r="148" spans="1:12" ht="24.75" customHeight="1">
      <c r="A148" s="47" t="s">
        <v>89</v>
      </c>
      <c r="F148" s="182" t="s">
        <v>337</v>
      </c>
      <c r="G148" s="231">
        <v>0</v>
      </c>
      <c r="H148" s="232">
        <v>0</v>
      </c>
      <c r="I148" s="53">
        <f>SUM(I149:I151)</f>
        <v>0</v>
      </c>
      <c r="J148" s="53">
        <f>SUM(J149:J151)</f>
        <v>0</v>
      </c>
      <c r="K148" s="53" t="e">
        <f>#REF!-H148</f>
        <v>#REF!</v>
      </c>
      <c r="L148" s="53" t="e">
        <f>K148/H148*100</f>
        <v>#REF!</v>
      </c>
    </row>
    <row r="149" spans="1:12" ht="24.75" customHeight="1">
      <c r="A149" s="47"/>
      <c r="F149" s="182" t="s">
        <v>338</v>
      </c>
      <c r="G149" s="231">
        <v>0</v>
      </c>
      <c r="H149" s="232">
        <v>0</v>
      </c>
      <c r="I149" s="54"/>
      <c r="J149" s="54"/>
      <c r="K149" s="54" t="e">
        <f>#REF!-H149</f>
        <v>#REF!</v>
      </c>
      <c r="L149" s="54" t="e">
        <f>K149/H149*100</f>
        <v>#REF!</v>
      </c>
    </row>
    <row r="150" spans="1:12" ht="24.75" customHeight="1">
      <c r="A150" s="47"/>
      <c r="F150" s="182" t="s">
        <v>339</v>
      </c>
      <c r="G150" s="231">
        <v>0</v>
      </c>
      <c r="H150" s="232">
        <v>0</v>
      </c>
      <c r="I150" s="54"/>
      <c r="J150" s="54"/>
      <c r="K150" s="54" t="e">
        <f>#REF!-H150</f>
        <v>#REF!</v>
      </c>
      <c r="L150" s="54"/>
    </row>
    <row r="151" spans="1:12" ht="24.75" customHeight="1">
      <c r="A151" s="47"/>
      <c r="F151" s="182" t="s">
        <v>262</v>
      </c>
      <c r="G151" s="231">
        <v>0</v>
      </c>
      <c r="H151" s="232">
        <v>0</v>
      </c>
      <c r="I151" s="54"/>
      <c r="J151" s="54"/>
      <c r="K151" s="54" t="e">
        <f>#REF!-H151</f>
        <v>#REF!</v>
      </c>
      <c r="L151" s="54" t="e">
        <f>K151/H151*100</f>
        <v>#REF!</v>
      </c>
    </row>
    <row r="152" spans="1:12" ht="24.75" customHeight="1">
      <c r="A152" s="47" t="s">
        <v>91</v>
      </c>
      <c r="F152" s="182" t="s">
        <v>340</v>
      </c>
      <c r="G152" s="231">
        <v>3</v>
      </c>
      <c r="H152" s="232">
        <v>3</v>
      </c>
      <c r="I152" s="53">
        <f>SUM(I153:I155)</f>
        <v>0</v>
      </c>
      <c r="J152" s="53">
        <f>SUM(J153:J155)</f>
        <v>0</v>
      </c>
      <c r="K152" s="53" t="e">
        <f>#REF!-H152</f>
        <v>#REF!</v>
      </c>
      <c r="L152" s="53" t="e">
        <f>K152/H152*100</f>
        <v>#REF!</v>
      </c>
    </row>
    <row r="153" spans="1:12" ht="24.75" customHeight="1">
      <c r="A153" s="47"/>
      <c r="F153" s="233" t="s">
        <v>341</v>
      </c>
      <c r="G153" s="231">
        <f>SUM(G154:G162)</f>
        <v>1699</v>
      </c>
      <c r="H153" s="232">
        <f>SUM(H154:H162)</f>
        <v>1699</v>
      </c>
      <c r="I153" s="54"/>
      <c r="J153" s="54"/>
      <c r="K153" s="54" t="e">
        <f>#REF!-H153</f>
        <v>#REF!</v>
      </c>
      <c r="L153" s="54" t="e">
        <f>K153/H153*100</f>
        <v>#REF!</v>
      </c>
    </row>
    <row r="154" spans="1:12" ht="24.75" customHeight="1">
      <c r="A154" s="47"/>
      <c r="F154" s="182" t="s">
        <v>101</v>
      </c>
      <c r="G154" s="231">
        <v>1416</v>
      </c>
      <c r="H154" s="232">
        <v>1416</v>
      </c>
      <c r="I154" s="54"/>
      <c r="J154" s="54"/>
      <c r="K154" s="54" t="e">
        <f>#REF!-H154</f>
        <v>#REF!</v>
      </c>
      <c r="L154" s="54"/>
    </row>
    <row r="155" spans="1:12" ht="24.75" customHeight="1">
      <c r="A155" s="47"/>
      <c r="F155" s="182" t="s">
        <v>254</v>
      </c>
      <c r="G155" s="231">
        <v>2</v>
      </c>
      <c r="H155" s="232">
        <v>2</v>
      </c>
      <c r="I155" s="54"/>
      <c r="J155" s="54"/>
      <c r="K155" s="54" t="e">
        <f>#REF!-H155</f>
        <v>#REF!</v>
      </c>
      <c r="L155" s="54" t="e">
        <f>K155/H155*100</f>
        <v>#REF!</v>
      </c>
    </row>
    <row r="156" spans="1:12" ht="24.75" customHeight="1">
      <c r="A156" s="47" t="s">
        <v>93</v>
      </c>
      <c r="F156" s="182" t="s">
        <v>255</v>
      </c>
      <c r="G156" s="231">
        <v>0</v>
      </c>
      <c r="H156" s="232">
        <v>0</v>
      </c>
      <c r="I156" s="53">
        <f>SUM(I157:I159)</f>
        <v>0</v>
      </c>
      <c r="J156" s="53">
        <f>SUM(J157:J159)</f>
        <v>0</v>
      </c>
      <c r="K156" s="53" t="e">
        <f>#REF!-H156</f>
        <v>#REF!</v>
      </c>
      <c r="L156" s="53"/>
    </row>
    <row r="157" spans="1:12" ht="24.75" customHeight="1">
      <c r="A157" s="47"/>
      <c r="F157" s="182" t="s">
        <v>342</v>
      </c>
      <c r="G157" s="231">
        <v>50</v>
      </c>
      <c r="H157" s="232">
        <v>50</v>
      </c>
      <c r="I157" s="54"/>
      <c r="J157" s="54"/>
      <c r="K157" s="54" t="e">
        <f>#REF!-H157</f>
        <v>#REF!</v>
      </c>
      <c r="L157" s="54"/>
    </row>
    <row r="158" spans="1:12" ht="24.75" customHeight="1">
      <c r="A158" s="47"/>
      <c r="F158" s="182" t="s">
        <v>343</v>
      </c>
      <c r="G158" s="231">
        <v>0</v>
      </c>
      <c r="H158" s="232">
        <v>0</v>
      </c>
      <c r="I158" s="54"/>
      <c r="J158" s="54"/>
      <c r="K158" s="54" t="e">
        <f>#REF!-H158</f>
        <v>#REF!</v>
      </c>
      <c r="L158" s="54"/>
    </row>
    <row r="159" spans="1:12" ht="24.75" customHeight="1">
      <c r="A159" s="47"/>
      <c r="F159" s="182" t="s">
        <v>344</v>
      </c>
      <c r="G159" s="231">
        <v>14</v>
      </c>
      <c r="H159" s="232">
        <v>14</v>
      </c>
      <c r="I159" s="54"/>
      <c r="J159" s="54"/>
      <c r="K159" s="54" t="e">
        <f>#REF!-H159</f>
        <v>#REF!</v>
      </c>
      <c r="L159" s="54"/>
    </row>
    <row r="160" spans="1:12" ht="24.75" customHeight="1">
      <c r="A160" s="47" t="s">
        <v>94</v>
      </c>
      <c r="F160" s="182" t="s">
        <v>295</v>
      </c>
      <c r="G160" s="231">
        <v>0</v>
      </c>
      <c r="H160" s="232">
        <v>0</v>
      </c>
      <c r="I160" s="53">
        <f>SUM(I161)</f>
        <v>0</v>
      </c>
      <c r="J160" s="53">
        <f>SUM(J161)</f>
        <v>0</v>
      </c>
      <c r="K160" s="53" t="e">
        <f>#REF!-H160</f>
        <v>#REF!</v>
      </c>
      <c r="L160" s="53" t="e">
        <f aca="true" t="shared" si="0" ref="L160:L180">K160/H160*100</f>
        <v>#REF!</v>
      </c>
    </row>
    <row r="161" spans="1:12" ht="24.75" customHeight="1">
      <c r="A161" s="58"/>
      <c r="F161" s="182" t="s">
        <v>262</v>
      </c>
      <c r="G161" s="231">
        <v>0</v>
      </c>
      <c r="H161" s="232">
        <v>0</v>
      </c>
      <c r="I161" s="54"/>
      <c r="J161" s="54"/>
      <c r="K161" s="54" t="e">
        <f>#REF!-H161</f>
        <v>#REF!</v>
      </c>
      <c r="L161" s="54" t="e">
        <f t="shared" si="0"/>
        <v>#REF!</v>
      </c>
    </row>
    <row r="162" spans="6:12" ht="24.75" customHeight="1">
      <c r="F162" s="182" t="s">
        <v>345</v>
      </c>
      <c r="G162" s="231">
        <v>217</v>
      </c>
      <c r="H162" s="232">
        <v>217</v>
      </c>
      <c r="I162" s="59">
        <f>I163+I166+I179+I183+I186+I197+I202</f>
        <v>0</v>
      </c>
      <c r="J162" s="59">
        <f>J163+J166+J179+J183+J186+J197+J202</f>
        <v>0</v>
      </c>
      <c r="K162" s="53" t="e">
        <f>#REF!-H162</f>
        <v>#REF!</v>
      </c>
      <c r="L162" s="53" t="e">
        <f t="shared" si="0"/>
        <v>#REF!</v>
      </c>
    </row>
    <row r="163" spans="6:12" ht="24.75" customHeight="1">
      <c r="F163" s="233" t="s">
        <v>346</v>
      </c>
      <c r="G163" s="231">
        <f>SUM(G164:G175)</f>
        <v>41</v>
      </c>
      <c r="H163" s="232">
        <f>SUM(H164:H175)</f>
        <v>41</v>
      </c>
      <c r="I163" s="53">
        <f>SUM(I164:I165)</f>
        <v>0</v>
      </c>
      <c r="J163" s="53">
        <f>SUM(J164:J165)</f>
        <v>0</v>
      </c>
      <c r="K163" s="53" t="e">
        <f>#REF!-H163</f>
        <v>#REF!</v>
      </c>
      <c r="L163" s="53" t="e">
        <f t="shared" si="0"/>
        <v>#REF!</v>
      </c>
    </row>
    <row r="164" spans="6:12" ht="24.75" customHeight="1">
      <c r="F164" s="182" t="s">
        <v>101</v>
      </c>
      <c r="G164" s="231">
        <v>0</v>
      </c>
      <c r="H164" s="232">
        <v>0</v>
      </c>
      <c r="I164" s="54"/>
      <c r="J164" s="54"/>
      <c r="K164" s="54" t="e">
        <f>#REF!-H164</f>
        <v>#REF!</v>
      </c>
      <c r="L164" s="54" t="e">
        <f t="shared" si="0"/>
        <v>#REF!</v>
      </c>
    </row>
    <row r="165" spans="6:12" ht="24.75" customHeight="1">
      <c r="F165" s="182" t="s">
        <v>254</v>
      </c>
      <c r="G165" s="231">
        <v>0</v>
      </c>
      <c r="H165" s="232">
        <v>0</v>
      </c>
      <c r="I165" s="54"/>
      <c r="J165" s="54"/>
      <c r="K165" s="54" t="e">
        <f>#REF!-H165</f>
        <v>#REF!</v>
      </c>
      <c r="L165" s="54" t="e">
        <f t="shared" si="0"/>
        <v>#REF!</v>
      </c>
    </row>
    <row r="166" spans="6:12" ht="24.75" customHeight="1">
      <c r="F166" s="182" t="s">
        <v>255</v>
      </c>
      <c r="G166" s="231">
        <v>0</v>
      </c>
      <c r="H166" s="232">
        <v>0</v>
      </c>
      <c r="I166" s="53">
        <f>SUM(I167:I178)</f>
        <v>0</v>
      </c>
      <c r="J166" s="53">
        <f>SUM(J167:J178)</f>
        <v>0</v>
      </c>
      <c r="K166" s="53" t="e">
        <f>#REF!-H166</f>
        <v>#REF!</v>
      </c>
      <c r="L166" s="53" t="e">
        <f t="shared" si="0"/>
        <v>#REF!</v>
      </c>
    </row>
    <row r="167" spans="6:12" ht="24.75" customHeight="1">
      <c r="F167" s="182" t="s">
        <v>347</v>
      </c>
      <c r="G167" s="231">
        <v>0</v>
      </c>
      <c r="H167" s="232">
        <v>0</v>
      </c>
      <c r="I167" s="54"/>
      <c r="J167" s="54"/>
      <c r="K167" s="54" t="e">
        <f>#REF!-H167</f>
        <v>#REF!</v>
      </c>
      <c r="L167" s="54" t="e">
        <f t="shared" si="0"/>
        <v>#REF!</v>
      </c>
    </row>
    <row r="168" spans="6:12" ht="24.75" customHeight="1">
      <c r="F168" s="182" t="s">
        <v>348</v>
      </c>
      <c r="G168" s="231">
        <v>0</v>
      </c>
      <c r="H168" s="232">
        <v>0</v>
      </c>
      <c r="I168" s="54"/>
      <c r="J168" s="54"/>
      <c r="K168" s="54" t="e">
        <f>#REF!-H168</f>
        <v>#REF!</v>
      </c>
      <c r="L168" s="54" t="e">
        <f t="shared" si="0"/>
        <v>#REF!</v>
      </c>
    </row>
    <row r="169" spans="6:12" ht="24.75" customHeight="1">
      <c r="F169" s="182" t="s">
        <v>349</v>
      </c>
      <c r="G169" s="231">
        <v>31</v>
      </c>
      <c r="H169" s="232">
        <v>31</v>
      </c>
      <c r="I169" s="54"/>
      <c r="J169" s="54"/>
      <c r="K169" s="54" t="e">
        <f>#REF!-H169</f>
        <v>#REF!</v>
      </c>
      <c r="L169" s="54" t="e">
        <f t="shared" si="0"/>
        <v>#REF!</v>
      </c>
    </row>
    <row r="170" spans="6:12" ht="24.75" customHeight="1">
      <c r="F170" s="182" t="s">
        <v>350</v>
      </c>
      <c r="G170" s="231">
        <v>0</v>
      </c>
      <c r="H170" s="232">
        <v>0</v>
      </c>
      <c r="I170" s="54"/>
      <c r="J170" s="54"/>
      <c r="K170" s="54" t="e">
        <f>#REF!-H170</f>
        <v>#REF!</v>
      </c>
      <c r="L170" s="54" t="e">
        <f t="shared" si="0"/>
        <v>#REF!</v>
      </c>
    </row>
    <row r="171" spans="6:12" ht="24.75" customHeight="1">
      <c r="F171" s="182" t="s">
        <v>351</v>
      </c>
      <c r="G171" s="231">
        <v>0</v>
      </c>
      <c r="H171" s="232">
        <v>0</v>
      </c>
      <c r="I171" s="54"/>
      <c r="J171" s="54"/>
      <c r="K171" s="54" t="e">
        <f>#REF!-H171</f>
        <v>#REF!</v>
      </c>
      <c r="L171" s="54" t="e">
        <f t="shared" si="0"/>
        <v>#REF!</v>
      </c>
    </row>
    <row r="172" spans="6:12" ht="24.75" customHeight="1">
      <c r="F172" s="182" t="s">
        <v>352</v>
      </c>
      <c r="G172" s="231">
        <v>0</v>
      </c>
      <c r="H172" s="232">
        <v>0</v>
      </c>
      <c r="I172" s="54"/>
      <c r="J172" s="54"/>
      <c r="K172" s="54" t="e">
        <f>#REF!-H172</f>
        <v>#REF!</v>
      </c>
      <c r="L172" s="54" t="e">
        <f t="shared" si="0"/>
        <v>#REF!</v>
      </c>
    </row>
    <row r="173" spans="6:12" ht="24.75" customHeight="1">
      <c r="F173" s="182" t="s">
        <v>295</v>
      </c>
      <c r="G173" s="231">
        <v>0</v>
      </c>
      <c r="H173" s="232">
        <v>0</v>
      </c>
      <c r="I173" s="54"/>
      <c r="J173" s="54"/>
      <c r="K173" s="54" t="e">
        <f>#REF!-H173</f>
        <v>#REF!</v>
      </c>
      <c r="L173" s="54" t="e">
        <f t="shared" si="0"/>
        <v>#REF!</v>
      </c>
    </row>
    <row r="174" spans="6:12" ht="24.75" customHeight="1">
      <c r="F174" s="182" t="s">
        <v>262</v>
      </c>
      <c r="G174" s="231">
        <v>0</v>
      </c>
      <c r="H174" s="232">
        <v>0</v>
      </c>
      <c r="I174" s="54"/>
      <c r="J174" s="54"/>
      <c r="K174" s="54" t="e">
        <f>#REF!-H174</f>
        <v>#REF!</v>
      </c>
      <c r="L174" s="54" t="e">
        <f t="shared" si="0"/>
        <v>#REF!</v>
      </c>
    </row>
    <row r="175" spans="6:12" ht="24.75" customHeight="1">
      <c r="F175" s="182" t="s">
        <v>353</v>
      </c>
      <c r="G175" s="231">
        <v>10</v>
      </c>
      <c r="H175" s="232">
        <v>10</v>
      </c>
      <c r="I175" s="54"/>
      <c r="J175" s="54"/>
      <c r="K175" s="54" t="e">
        <f>#REF!-H175</f>
        <v>#REF!</v>
      </c>
      <c r="L175" s="54" t="e">
        <f t="shared" si="0"/>
        <v>#REF!</v>
      </c>
    </row>
    <row r="176" spans="6:12" ht="24.75" customHeight="1">
      <c r="F176" s="233" t="s">
        <v>75</v>
      </c>
      <c r="G176" s="231">
        <f>SUM(G177:G182)</f>
        <v>7</v>
      </c>
      <c r="H176" s="232">
        <f>SUM(H177:H182)</f>
        <v>7</v>
      </c>
      <c r="I176" s="54"/>
      <c r="J176" s="54"/>
      <c r="K176" s="54" t="e">
        <f>#REF!-H176</f>
        <v>#REF!</v>
      </c>
      <c r="L176" s="54" t="e">
        <f t="shared" si="0"/>
        <v>#REF!</v>
      </c>
    </row>
    <row r="177" spans="6:12" ht="24.75" customHeight="1">
      <c r="F177" s="182" t="s">
        <v>101</v>
      </c>
      <c r="G177" s="231">
        <v>0</v>
      </c>
      <c r="H177" s="232">
        <v>0</v>
      </c>
      <c r="I177" s="54"/>
      <c r="J177" s="54"/>
      <c r="K177" s="54" t="e">
        <f>#REF!-H177</f>
        <v>#REF!</v>
      </c>
      <c r="L177" s="54" t="e">
        <f t="shared" si="0"/>
        <v>#REF!</v>
      </c>
    </row>
    <row r="178" spans="6:12" ht="24.75" customHeight="1">
      <c r="F178" s="182" t="s">
        <v>254</v>
      </c>
      <c r="G178" s="231">
        <v>0</v>
      </c>
      <c r="H178" s="232">
        <v>0</v>
      </c>
      <c r="I178" s="54"/>
      <c r="J178" s="54"/>
      <c r="K178" s="54" t="e">
        <f>#REF!-H178</f>
        <v>#REF!</v>
      </c>
      <c r="L178" s="54" t="e">
        <f t="shared" si="0"/>
        <v>#REF!</v>
      </c>
    </row>
    <row r="179" spans="6:12" ht="24.75" customHeight="1">
      <c r="F179" s="182" t="s">
        <v>255</v>
      </c>
      <c r="G179" s="231">
        <v>0</v>
      </c>
      <c r="H179" s="232">
        <v>0</v>
      </c>
      <c r="I179" s="53">
        <f>SUM(I180:I182)</f>
        <v>0</v>
      </c>
      <c r="J179" s="53">
        <f>SUM(J180:J182)</f>
        <v>0</v>
      </c>
      <c r="K179" s="53" t="e">
        <f>#REF!-H179</f>
        <v>#REF!</v>
      </c>
      <c r="L179" s="53" t="e">
        <f t="shared" si="0"/>
        <v>#REF!</v>
      </c>
    </row>
    <row r="180" spans="6:12" ht="24.75" customHeight="1">
      <c r="F180" s="182" t="s">
        <v>354</v>
      </c>
      <c r="G180" s="231">
        <v>0</v>
      </c>
      <c r="H180" s="232">
        <v>0</v>
      </c>
      <c r="I180" s="54"/>
      <c r="J180" s="54"/>
      <c r="K180" s="54" t="e">
        <f>#REF!-H180</f>
        <v>#REF!</v>
      </c>
      <c r="L180" s="54" t="e">
        <f t="shared" si="0"/>
        <v>#REF!</v>
      </c>
    </row>
    <row r="181" spans="6:12" ht="24.75" customHeight="1">
      <c r="F181" s="182" t="s">
        <v>262</v>
      </c>
      <c r="G181" s="231">
        <v>0</v>
      </c>
      <c r="H181" s="232">
        <v>0</v>
      </c>
      <c r="I181" s="54"/>
      <c r="J181" s="54"/>
      <c r="K181" s="54" t="e">
        <f>#REF!-H181</f>
        <v>#REF!</v>
      </c>
      <c r="L181" s="54"/>
    </row>
    <row r="182" spans="6:12" ht="24.75" customHeight="1">
      <c r="F182" s="182" t="s">
        <v>355</v>
      </c>
      <c r="G182" s="231">
        <v>7</v>
      </c>
      <c r="H182" s="232">
        <v>7</v>
      </c>
      <c r="I182" s="54"/>
      <c r="J182" s="54"/>
      <c r="K182" s="54" t="e">
        <f>#REF!-H182</f>
        <v>#REF!</v>
      </c>
      <c r="L182" s="54" t="e">
        <f aca="true" t="shared" si="1" ref="L182:L187">K182/H182*100</f>
        <v>#REF!</v>
      </c>
    </row>
    <row r="183" spans="6:12" ht="24.75" customHeight="1">
      <c r="F183" s="233" t="s">
        <v>77</v>
      </c>
      <c r="G183" s="231">
        <f>SUM(G184:G189)</f>
        <v>69</v>
      </c>
      <c r="H183" s="232">
        <f>SUM(H184:H189)</f>
        <v>69</v>
      </c>
      <c r="I183" s="53">
        <f>SUM(I184:I185)</f>
        <v>0</v>
      </c>
      <c r="J183" s="53">
        <f>SUM(J184:J185)</f>
        <v>0</v>
      </c>
      <c r="K183" s="53" t="e">
        <f>#REF!-H183</f>
        <v>#REF!</v>
      </c>
      <c r="L183" s="53" t="e">
        <f t="shared" si="1"/>
        <v>#REF!</v>
      </c>
    </row>
    <row r="184" spans="6:12" ht="24.75" customHeight="1">
      <c r="F184" s="182" t="s">
        <v>101</v>
      </c>
      <c r="G184" s="231">
        <v>42</v>
      </c>
      <c r="H184" s="232">
        <v>42</v>
      </c>
      <c r="I184" s="54"/>
      <c r="J184" s="54"/>
      <c r="K184" s="54" t="e">
        <f>#REF!-H184</f>
        <v>#REF!</v>
      </c>
      <c r="L184" s="54" t="e">
        <f t="shared" si="1"/>
        <v>#REF!</v>
      </c>
    </row>
    <row r="185" spans="6:12" ht="24.75" customHeight="1">
      <c r="F185" s="182" t="s">
        <v>254</v>
      </c>
      <c r="G185" s="231">
        <v>0</v>
      </c>
      <c r="H185" s="232">
        <v>0</v>
      </c>
      <c r="I185" s="54"/>
      <c r="J185" s="54"/>
      <c r="K185" s="54" t="e">
        <f>#REF!-H185</f>
        <v>#REF!</v>
      </c>
      <c r="L185" s="54" t="e">
        <f t="shared" si="1"/>
        <v>#REF!</v>
      </c>
    </row>
    <row r="186" spans="6:12" ht="24.75" customHeight="1">
      <c r="F186" s="182" t="s">
        <v>255</v>
      </c>
      <c r="G186" s="231">
        <v>0</v>
      </c>
      <c r="H186" s="232">
        <v>0</v>
      </c>
      <c r="I186" s="53">
        <f>SUM(I187:I196)</f>
        <v>0</v>
      </c>
      <c r="J186" s="53">
        <f>SUM(J187:J196)</f>
        <v>0</v>
      </c>
      <c r="K186" s="53" t="e">
        <f>#REF!-H186</f>
        <v>#REF!</v>
      </c>
      <c r="L186" s="53" t="e">
        <f t="shared" si="1"/>
        <v>#REF!</v>
      </c>
    </row>
    <row r="187" spans="6:12" ht="24.75" customHeight="1">
      <c r="F187" s="182" t="s">
        <v>356</v>
      </c>
      <c r="G187" s="231">
        <v>24</v>
      </c>
      <c r="H187" s="232">
        <v>24</v>
      </c>
      <c r="I187" s="54"/>
      <c r="J187" s="54"/>
      <c r="K187" s="54" t="e">
        <f>#REF!-H187</f>
        <v>#REF!</v>
      </c>
      <c r="L187" s="54" t="e">
        <f t="shared" si="1"/>
        <v>#REF!</v>
      </c>
    </row>
    <row r="188" spans="6:12" ht="24.75" customHeight="1">
      <c r="F188" s="182" t="s">
        <v>262</v>
      </c>
      <c r="G188" s="231">
        <v>0</v>
      </c>
      <c r="H188" s="232">
        <v>0</v>
      </c>
      <c r="I188" s="54"/>
      <c r="J188" s="54"/>
      <c r="K188" s="54" t="e">
        <f>#REF!-H188</f>
        <v>#REF!</v>
      </c>
      <c r="L188" s="54"/>
    </row>
    <row r="189" spans="6:12" ht="24.75" customHeight="1">
      <c r="F189" s="182" t="s">
        <v>357</v>
      </c>
      <c r="G189" s="231">
        <v>3</v>
      </c>
      <c r="H189" s="232">
        <v>3</v>
      </c>
      <c r="I189" s="54"/>
      <c r="J189" s="54"/>
      <c r="K189" s="54" t="e">
        <f>#REF!-H189</f>
        <v>#REF!</v>
      </c>
      <c r="L189" s="54" t="e">
        <f>K189/H189*100</f>
        <v>#REF!</v>
      </c>
    </row>
    <row r="190" spans="6:12" ht="24.75" customHeight="1">
      <c r="F190" s="233" t="s">
        <v>79</v>
      </c>
      <c r="G190" s="231">
        <f>SUM(G191:G198)</f>
        <v>199</v>
      </c>
      <c r="H190" s="232">
        <f>SUM(H191:H198)</f>
        <v>199</v>
      </c>
      <c r="I190" s="54"/>
      <c r="J190" s="54"/>
      <c r="K190" s="54" t="e">
        <f>#REF!-H190</f>
        <v>#REF!</v>
      </c>
      <c r="L190" s="54" t="e">
        <f>K190/H190*100</f>
        <v>#REF!</v>
      </c>
    </row>
    <row r="191" spans="6:12" ht="24.75" customHeight="1">
      <c r="F191" s="182" t="s">
        <v>101</v>
      </c>
      <c r="G191" s="231">
        <v>96</v>
      </c>
      <c r="H191" s="232">
        <v>96</v>
      </c>
      <c r="I191" s="54"/>
      <c r="J191" s="54"/>
      <c r="K191" s="54" t="e">
        <f>#REF!-H191</f>
        <v>#REF!</v>
      </c>
      <c r="L191" s="54"/>
    </row>
    <row r="192" spans="6:12" ht="24.75" customHeight="1">
      <c r="F192" s="182" t="s">
        <v>254</v>
      </c>
      <c r="G192" s="231">
        <v>0</v>
      </c>
      <c r="H192" s="232">
        <v>0</v>
      </c>
      <c r="I192" s="54"/>
      <c r="J192" s="54"/>
      <c r="K192" s="54" t="e">
        <f>#REF!-H192</f>
        <v>#REF!</v>
      </c>
      <c r="L192" s="54" t="e">
        <f>K192/H192*100</f>
        <v>#REF!</v>
      </c>
    </row>
    <row r="193" spans="6:12" ht="24.75" customHeight="1">
      <c r="F193" s="182" t="s">
        <v>255</v>
      </c>
      <c r="G193" s="231">
        <v>0</v>
      </c>
      <c r="H193" s="232">
        <v>0</v>
      </c>
      <c r="I193" s="54"/>
      <c r="J193" s="54"/>
      <c r="K193" s="54" t="e">
        <f>#REF!-H193</f>
        <v>#REF!</v>
      </c>
      <c r="L193" s="54"/>
    </row>
    <row r="194" spans="6:12" ht="24.75" customHeight="1">
      <c r="F194" s="182" t="s">
        <v>358</v>
      </c>
      <c r="G194" s="231">
        <v>10</v>
      </c>
      <c r="H194" s="232">
        <v>10</v>
      </c>
      <c r="I194" s="54"/>
      <c r="J194" s="54"/>
      <c r="K194" s="54" t="e">
        <f>#REF!-H194</f>
        <v>#REF!</v>
      </c>
      <c r="L194" s="54"/>
    </row>
    <row r="195" spans="6:12" ht="24.75" customHeight="1">
      <c r="F195" s="182" t="s">
        <v>359</v>
      </c>
      <c r="G195" s="231">
        <v>5</v>
      </c>
      <c r="H195" s="232">
        <v>5</v>
      </c>
      <c r="I195" s="54"/>
      <c r="J195" s="54"/>
      <c r="K195" s="54" t="e">
        <f>#REF!-H195</f>
        <v>#REF!</v>
      </c>
      <c r="L195" s="54"/>
    </row>
    <row r="196" spans="6:12" ht="24.75" customHeight="1">
      <c r="F196" s="182" t="s">
        <v>360</v>
      </c>
      <c r="G196" s="231">
        <v>88</v>
      </c>
      <c r="H196" s="232">
        <v>88</v>
      </c>
      <c r="I196" s="54"/>
      <c r="J196" s="54"/>
      <c r="K196" s="54" t="e">
        <f>#REF!-H196</f>
        <v>#REF!</v>
      </c>
      <c r="L196" s="54" t="e">
        <f>K196/H196*100</f>
        <v>#REF!</v>
      </c>
    </row>
    <row r="197" spans="6:12" ht="24.75" customHeight="1">
      <c r="F197" s="182" t="s">
        <v>262</v>
      </c>
      <c r="G197" s="231">
        <v>0</v>
      </c>
      <c r="H197" s="232">
        <v>0</v>
      </c>
      <c r="I197" s="53">
        <f>SUM(I198:I201)</f>
        <v>0</v>
      </c>
      <c r="J197" s="53">
        <f>SUM(J198:J201)</f>
        <v>0</v>
      </c>
      <c r="K197" s="53" t="e">
        <f>#REF!-H197</f>
        <v>#REF!</v>
      </c>
      <c r="L197" s="53" t="e">
        <f>K197/H197*100</f>
        <v>#REF!</v>
      </c>
    </row>
    <row r="198" spans="6:12" ht="24.75" customHeight="1">
      <c r="F198" s="182" t="s">
        <v>361</v>
      </c>
      <c r="G198" s="231">
        <v>0</v>
      </c>
      <c r="H198" s="232">
        <v>0</v>
      </c>
      <c r="I198" s="54"/>
      <c r="J198" s="54"/>
      <c r="K198" s="54" t="e">
        <f>#REF!-H198</f>
        <v>#REF!</v>
      </c>
      <c r="L198" s="54" t="e">
        <f>K198/H198*100</f>
        <v>#REF!</v>
      </c>
    </row>
    <row r="199" spans="6:12" ht="24.75" customHeight="1">
      <c r="F199" s="233" t="s">
        <v>81</v>
      </c>
      <c r="G199" s="231">
        <f>SUM(G200:G204)</f>
        <v>432</v>
      </c>
      <c r="H199" s="232">
        <f>SUM(H200:H204)</f>
        <v>432</v>
      </c>
      <c r="I199" s="54"/>
      <c r="J199" s="54"/>
      <c r="K199" s="54" t="e">
        <f>#REF!-H199</f>
        <v>#REF!</v>
      </c>
      <c r="L199" s="54"/>
    </row>
    <row r="200" spans="6:12" ht="24.75" customHeight="1">
      <c r="F200" s="182" t="s">
        <v>101</v>
      </c>
      <c r="G200" s="231">
        <v>83</v>
      </c>
      <c r="H200" s="232">
        <v>83</v>
      </c>
      <c r="I200" s="54"/>
      <c r="J200" s="54"/>
      <c r="K200" s="54" t="e">
        <f>#REF!-H200</f>
        <v>#REF!</v>
      </c>
      <c r="L200" s="54"/>
    </row>
    <row r="201" spans="6:12" ht="24.75" customHeight="1">
      <c r="F201" s="182" t="s">
        <v>254</v>
      </c>
      <c r="G201" s="231">
        <v>0</v>
      </c>
      <c r="H201" s="232">
        <v>0</v>
      </c>
      <c r="I201" s="54"/>
      <c r="J201" s="54"/>
      <c r="K201" s="54" t="e">
        <f>#REF!-H201</f>
        <v>#REF!</v>
      </c>
      <c r="L201" s="54" t="e">
        <f>K201/H201*100</f>
        <v>#REF!</v>
      </c>
    </row>
    <row r="202" spans="6:12" ht="24.75" customHeight="1">
      <c r="F202" s="182" t="s">
        <v>255</v>
      </c>
      <c r="G202" s="231">
        <v>0</v>
      </c>
      <c r="H202" s="232">
        <v>0</v>
      </c>
      <c r="I202" s="53">
        <f>SUM(I203:I204)</f>
        <v>0</v>
      </c>
      <c r="J202" s="53">
        <f>SUM(J203:J204)</f>
        <v>0</v>
      </c>
      <c r="K202" s="53" t="e">
        <f>#REF!-H202</f>
        <v>#REF!</v>
      </c>
      <c r="L202" s="53" t="e">
        <f>K202/H202*100</f>
        <v>#REF!</v>
      </c>
    </row>
    <row r="203" spans="6:12" ht="24.75" customHeight="1">
      <c r="F203" s="182" t="s">
        <v>362</v>
      </c>
      <c r="G203" s="231">
        <v>329</v>
      </c>
      <c r="H203" s="232">
        <v>329</v>
      </c>
      <c r="I203" s="54"/>
      <c r="J203" s="54"/>
      <c r="K203" s="54" t="e">
        <f>#REF!-H203</f>
        <v>#REF!</v>
      </c>
      <c r="L203" s="54" t="e">
        <f>K203/H203*100</f>
        <v>#REF!</v>
      </c>
    </row>
    <row r="204" spans="6:12" ht="24.75" customHeight="1">
      <c r="F204" s="182" t="s">
        <v>363</v>
      </c>
      <c r="G204" s="231">
        <v>20</v>
      </c>
      <c r="H204" s="232">
        <v>20</v>
      </c>
      <c r="I204" s="54"/>
      <c r="J204" s="54"/>
      <c r="K204" s="54" t="e">
        <f>#REF!-H204</f>
        <v>#REF!</v>
      </c>
      <c r="L204" s="54"/>
    </row>
    <row r="205" spans="6:12" ht="24.75" customHeight="1">
      <c r="F205" s="233" t="s">
        <v>83</v>
      </c>
      <c r="G205" s="231">
        <f>SUM(G206:G211)</f>
        <v>89</v>
      </c>
      <c r="H205" s="232">
        <f>SUM(H206:H211)</f>
        <v>89</v>
      </c>
      <c r="I205" s="53">
        <f>I206+I210+I218+I224+I228+I231+I234+I240+I244</f>
        <v>0</v>
      </c>
      <c r="J205" s="53">
        <f>J206+J210+J218+J224+J228+J231+J234+J240+J244</f>
        <v>0</v>
      </c>
      <c r="K205" s="53" t="e">
        <f>#REF!-H205</f>
        <v>#REF!</v>
      </c>
      <c r="L205" s="53" t="e">
        <f>K205/H205*100</f>
        <v>#REF!</v>
      </c>
    </row>
    <row r="206" spans="6:12" ht="24.75" customHeight="1">
      <c r="F206" s="182" t="s">
        <v>101</v>
      </c>
      <c r="G206" s="231">
        <v>47</v>
      </c>
      <c r="H206" s="232">
        <v>47</v>
      </c>
      <c r="I206" s="53">
        <f>SUM(I207:I209)</f>
        <v>0</v>
      </c>
      <c r="J206" s="53">
        <f>SUM(J207:J209)</f>
        <v>0</v>
      </c>
      <c r="K206" s="53" t="e">
        <f>#REF!-H206</f>
        <v>#REF!</v>
      </c>
      <c r="L206" s="53" t="e">
        <f>K206/H206*100</f>
        <v>#REF!</v>
      </c>
    </row>
    <row r="207" spans="6:12" ht="24.75" customHeight="1">
      <c r="F207" s="182" t="s">
        <v>254</v>
      </c>
      <c r="G207" s="231">
        <v>0</v>
      </c>
      <c r="H207" s="232">
        <v>0</v>
      </c>
      <c r="I207" s="54"/>
      <c r="J207" s="54"/>
      <c r="K207" s="54" t="e">
        <f>#REF!-H207</f>
        <v>#REF!</v>
      </c>
      <c r="L207" s="54" t="e">
        <f>K207/H207*100</f>
        <v>#REF!</v>
      </c>
    </row>
    <row r="208" spans="6:12" ht="24.75" customHeight="1">
      <c r="F208" s="182" t="s">
        <v>255</v>
      </c>
      <c r="G208" s="231">
        <v>0</v>
      </c>
      <c r="H208" s="232">
        <v>0</v>
      </c>
      <c r="I208" s="54"/>
      <c r="J208" s="54"/>
      <c r="K208" s="54" t="e">
        <f>#REF!-H208</f>
        <v>#REF!</v>
      </c>
      <c r="L208" s="54"/>
    </row>
    <row r="209" spans="6:12" ht="24.75" customHeight="1">
      <c r="F209" s="182" t="s">
        <v>266</v>
      </c>
      <c r="G209" s="231">
        <v>0</v>
      </c>
      <c r="H209" s="232">
        <v>0</v>
      </c>
      <c r="I209" s="54"/>
      <c r="J209" s="54"/>
      <c r="K209" s="54" t="e">
        <f>#REF!-H209</f>
        <v>#REF!</v>
      </c>
      <c r="L209" s="54" t="e">
        <f aca="true" t="shared" si="2" ref="L209:L218">K209/H209*100</f>
        <v>#REF!</v>
      </c>
    </row>
    <row r="210" spans="6:13" ht="24.75" customHeight="1">
      <c r="F210" s="182" t="s">
        <v>262</v>
      </c>
      <c r="G210" s="231">
        <v>0</v>
      </c>
      <c r="H210" s="232">
        <v>0</v>
      </c>
      <c r="I210" s="53">
        <f>SUM(I211:I217)</f>
        <v>0</v>
      </c>
      <c r="J210" s="53">
        <f>SUM(J211:J217)</f>
        <v>0</v>
      </c>
      <c r="K210" s="53" t="e">
        <f>#REF!-H210</f>
        <v>#REF!</v>
      </c>
      <c r="L210" s="53" t="e">
        <f t="shared" si="2"/>
        <v>#REF!</v>
      </c>
      <c r="M210" s="41"/>
    </row>
    <row r="211" spans="6:13" ht="24.75" customHeight="1">
      <c r="F211" s="182" t="s">
        <v>364</v>
      </c>
      <c r="G211" s="231">
        <v>42</v>
      </c>
      <c r="H211" s="232">
        <v>42</v>
      </c>
      <c r="I211" s="54"/>
      <c r="J211" s="54"/>
      <c r="K211" s="54" t="e">
        <f>#REF!-H211</f>
        <v>#REF!</v>
      </c>
      <c r="L211" s="54" t="e">
        <f t="shared" si="2"/>
        <v>#REF!</v>
      </c>
      <c r="M211" s="41"/>
    </row>
    <row r="212" spans="6:13" ht="24.75" customHeight="1">
      <c r="F212" s="233" t="s">
        <v>85</v>
      </c>
      <c r="G212" s="231">
        <f>SUM(G213:G219)</f>
        <v>797</v>
      </c>
      <c r="H212" s="232">
        <f>SUM(H213:H219)</f>
        <v>797</v>
      </c>
      <c r="I212" s="54"/>
      <c r="J212" s="54"/>
      <c r="K212" s="54" t="e">
        <f>#REF!-H212</f>
        <v>#REF!</v>
      </c>
      <c r="L212" s="54" t="e">
        <f t="shared" si="2"/>
        <v>#REF!</v>
      </c>
      <c r="M212" s="41"/>
    </row>
    <row r="213" spans="6:13" ht="24.75" customHeight="1">
      <c r="F213" s="182" t="s">
        <v>101</v>
      </c>
      <c r="G213" s="231">
        <v>357</v>
      </c>
      <c r="H213" s="232">
        <v>357</v>
      </c>
      <c r="I213" s="54"/>
      <c r="J213" s="54"/>
      <c r="K213" s="54" t="e">
        <f>#REF!-H213</f>
        <v>#REF!</v>
      </c>
      <c r="L213" s="54" t="e">
        <f t="shared" si="2"/>
        <v>#REF!</v>
      </c>
      <c r="M213" s="41"/>
    </row>
    <row r="214" spans="6:12" ht="24.75" customHeight="1">
      <c r="F214" s="182" t="s">
        <v>254</v>
      </c>
      <c r="G214" s="231">
        <v>34</v>
      </c>
      <c r="H214" s="232">
        <v>34</v>
      </c>
      <c r="I214" s="54"/>
      <c r="J214" s="54"/>
      <c r="K214" s="54" t="e">
        <f>#REF!-H214</f>
        <v>#REF!</v>
      </c>
      <c r="L214" s="54" t="e">
        <f t="shared" si="2"/>
        <v>#REF!</v>
      </c>
    </row>
    <row r="215" spans="6:12" ht="24.75" customHeight="1">
      <c r="F215" s="182" t="s">
        <v>255</v>
      </c>
      <c r="G215" s="231">
        <v>0</v>
      </c>
      <c r="H215" s="232">
        <v>0</v>
      </c>
      <c r="I215" s="54"/>
      <c r="J215" s="54"/>
      <c r="K215" s="54" t="e">
        <f>#REF!-H215</f>
        <v>#REF!</v>
      </c>
      <c r="L215" s="54" t="e">
        <f t="shared" si="2"/>
        <v>#REF!</v>
      </c>
    </row>
    <row r="216" spans="6:12" ht="24.75" customHeight="1">
      <c r="F216" s="182" t="s">
        <v>365</v>
      </c>
      <c r="G216" s="231">
        <v>0</v>
      </c>
      <c r="H216" s="232">
        <v>0</v>
      </c>
      <c r="I216" s="54"/>
      <c r="J216" s="54"/>
      <c r="K216" s="54" t="e">
        <f>#REF!-H216</f>
        <v>#REF!</v>
      </c>
      <c r="L216" s="54" t="e">
        <f t="shared" si="2"/>
        <v>#REF!</v>
      </c>
    </row>
    <row r="217" spans="6:12" ht="24.75" customHeight="1">
      <c r="F217" s="182" t="s">
        <v>366</v>
      </c>
      <c r="G217" s="231">
        <v>0</v>
      </c>
      <c r="H217" s="232">
        <v>0</v>
      </c>
      <c r="I217" s="54"/>
      <c r="J217" s="54"/>
      <c r="K217" s="54" t="e">
        <f>#REF!-H217</f>
        <v>#REF!</v>
      </c>
      <c r="L217" s="54" t="e">
        <f t="shared" si="2"/>
        <v>#REF!</v>
      </c>
    </row>
    <row r="218" spans="6:12" ht="24.75" customHeight="1">
      <c r="F218" s="182" t="s">
        <v>262</v>
      </c>
      <c r="G218" s="231">
        <v>0</v>
      </c>
      <c r="H218" s="232">
        <v>0</v>
      </c>
      <c r="I218" s="53">
        <f>SUM(I219:I223)</f>
        <v>0</v>
      </c>
      <c r="J218" s="53">
        <f>SUM(J219:J223)</f>
        <v>0</v>
      </c>
      <c r="K218" s="53" t="e">
        <f>#REF!-H218</f>
        <v>#REF!</v>
      </c>
      <c r="L218" s="53" t="e">
        <f t="shared" si="2"/>
        <v>#REF!</v>
      </c>
    </row>
    <row r="219" spans="6:12" ht="24.75" customHeight="1">
      <c r="F219" s="182" t="s">
        <v>367</v>
      </c>
      <c r="G219" s="231">
        <v>406</v>
      </c>
      <c r="H219" s="232">
        <v>406</v>
      </c>
      <c r="I219" s="55"/>
      <c r="J219" s="55"/>
      <c r="K219" s="55"/>
      <c r="L219" s="55"/>
    </row>
    <row r="220" spans="6:12" ht="24.75" customHeight="1">
      <c r="F220" s="233" t="s">
        <v>368</v>
      </c>
      <c r="G220" s="231">
        <f>SUM(G221:G226)</f>
        <v>1289</v>
      </c>
      <c r="H220" s="232">
        <f>SUM(H221:H226)</f>
        <v>1289</v>
      </c>
      <c r="I220" s="55"/>
      <c r="J220" s="54"/>
      <c r="K220" s="54" t="e">
        <f>#REF!-H220</f>
        <v>#REF!</v>
      </c>
      <c r="L220" s="54" t="e">
        <f>K220/H220*100</f>
        <v>#REF!</v>
      </c>
    </row>
    <row r="221" spans="6:12" ht="24.75" customHeight="1">
      <c r="F221" s="182" t="s">
        <v>101</v>
      </c>
      <c r="G221" s="231">
        <v>684</v>
      </c>
      <c r="H221" s="232">
        <v>684</v>
      </c>
      <c r="I221" s="55"/>
      <c r="J221" s="54"/>
      <c r="K221" s="54"/>
      <c r="L221" s="54"/>
    </row>
    <row r="222" spans="6:12" ht="24.75" customHeight="1">
      <c r="F222" s="182" t="s">
        <v>254</v>
      </c>
      <c r="G222" s="231">
        <v>107</v>
      </c>
      <c r="H222" s="232">
        <v>107</v>
      </c>
      <c r="I222" s="55"/>
      <c r="J222" s="54"/>
      <c r="K222" s="54"/>
      <c r="L222" s="54"/>
    </row>
    <row r="223" spans="6:12" ht="24.75" customHeight="1">
      <c r="F223" s="182" t="s">
        <v>255</v>
      </c>
      <c r="G223" s="231">
        <v>0</v>
      </c>
      <c r="H223" s="232">
        <v>0</v>
      </c>
      <c r="I223" s="55"/>
      <c r="J223" s="54"/>
      <c r="K223" s="54"/>
      <c r="L223" s="54"/>
    </row>
    <row r="224" spans="6:12" ht="24.75" customHeight="1">
      <c r="F224" s="182" t="s">
        <v>369</v>
      </c>
      <c r="G224" s="231">
        <v>113</v>
      </c>
      <c r="H224" s="232">
        <v>113</v>
      </c>
      <c r="I224" s="53">
        <f>SUM(I225:I227)</f>
        <v>0</v>
      </c>
      <c r="J224" s="53">
        <f>SUM(J225:J227)</f>
        <v>0</v>
      </c>
      <c r="K224" s="53" t="e">
        <f>#REF!-H224</f>
        <v>#REF!</v>
      </c>
      <c r="L224" s="53"/>
    </row>
    <row r="225" spans="6:12" ht="24.75" customHeight="1">
      <c r="F225" s="182" t="s">
        <v>262</v>
      </c>
      <c r="G225" s="231">
        <v>0</v>
      </c>
      <c r="H225" s="232">
        <v>0</v>
      </c>
      <c r="I225" s="54"/>
      <c r="J225" s="54"/>
      <c r="K225" s="54" t="e">
        <f>#REF!-H225</f>
        <v>#REF!</v>
      </c>
      <c r="L225" s="54"/>
    </row>
    <row r="226" spans="6:12" ht="24.75" customHeight="1">
      <c r="F226" s="182" t="s">
        <v>370</v>
      </c>
      <c r="G226" s="231">
        <v>385</v>
      </c>
      <c r="H226" s="232">
        <v>385</v>
      </c>
      <c r="I226" s="54"/>
      <c r="J226" s="54"/>
      <c r="K226" s="54" t="e">
        <f>#REF!-H226</f>
        <v>#REF!</v>
      </c>
      <c r="L226" s="54"/>
    </row>
    <row r="227" spans="6:12" ht="24.75" customHeight="1">
      <c r="F227" s="233" t="s">
        <v>88</v>
      </c>
      <c r="G227" s="231">
        <f>SUM(G228:G232)</f>
        <v>901</v>
      </c>
      <c r="H227" s="232">
        <f>SUM(H228:H232)</f>
        <v>901</v>
      </c>
      <c r="I227" s="54"/>
      <c r="J227" s="54"/>
      <c r="K227" s="54" t="e">
        <f>#REF!-H227</f>
        <v>#REF!</v>
      </c>
      <c r="L227" s="54"/>
    </row>
    <row r="228" spans="6:12" ht="24.75" customHeight="1">
      <c r="F228" s="182" t="s">
        <v>101</v>
      </c>
      <c r="G228" s="231">
        <v>221</v>
      </c>
      <c r="H228" s="232">
        <v>221</v>
      </c>
      <c r="I228" s="53">
        <f>SUM(I229:I230)</f>
        <v>0</v>
      </c>
      <c r="J228" s="53">
        <f>SUM(J229:J230)</f>
        <v>0</v>
      </c>
      <c r="K228" s="53" t="e">
        <f>#REF!-H228</f>
        <v>#REF!</v>
      </c>
      <c r="L228" s="53" t="e">
        <f>K228/H228*100</f>
        <v>#REF!</v>
      </c>
    </row>
    <row r="229" spans="6:12" ht="24.75" customHeight="1">
      <c r="F229" s="182" t="s">
        <v>254</v>
      </c>
      <c r="G229" s="231">
        <v>0</v>
      </c>
      <c r="H229" s="232">
        <v>0</v>
      </c>
      <c r="I229" s="54"/>
      <c r="J229" s="54"/>
      <c r="K229" s="54" t="e">
        <f>#REF!-H229</f>
        <v>#REF!</v>
      </c>
      <c r="L229" s="54" t="e">
        <f>K229/H229*100</f>
        <v>#REF!</v>
      </c>
    </row>
    <row r="230" spans="6:12" ht="24.75" customHeight="1">
      <c r="F230" s="182" t="s">
        <v>255</v>
      </c>
      <c r="G230" s="231">
        <v>0</v>
      </c>
      <c r="H230" s="232">
        <v>0</v>
      </c>
      <c r="I230" s="54"/>
      <c r="J230" s="54"/>
      <c r="K230" s="54" t="e">
        <f>#REF!-H230</f>
        <v>#REF!</v>
      </c>
      <c r="L230" s="54"/>
    </row>
    <row r="231" spans="6:12" ht="24.75" customHeight="1">
      <c r="F231" s="182" t="s">
        <v>262</v>
      </c>
      <c r="G231" s="231">
        <v>0</v>
      </c>
      <c r="H231" s="232">
        <v>0</v>
      </c>
      <c r="I231" s="53">
        <f>SUM(I232:I233)</f>
        <v>0</v>
      </c>
      <c r="J231" s="53">
        <f>SUM(J232:J233)</f>
        <v>0</v>
      </c>
      <c r="K231" s="53" t="e">
        <f>#REF!-H231</f>
        <v>#REF!</v>
      </c>
      <c r="L231" s="53"/>
    </row>
    <row r="232" spans="6:12" ht="24.75" customHeight="1">
      <c r="F232" s="182" t="s">
        <v>371</v>
      </c>
      <c r="G232" s="231">
        <v>680</v>
      </c>
      <c r="H232" s="232">
        <v>680</v>
      </c>
      <c r="I232" s="54"/>
      <c r="J232" s="54"/>
      <c r="K232" s="54" t="e">
        <f>#REF!-H232</f>
        <v>#REF!</v>
      </c>
      <c r="L232" s="54" t="e">
        <f>K232/H232*100</f>
        <v>#REF!</v>
      </c>
    </row>
    <row r="233" spans="6:12" ht="24.75" customHeight="1">
      <c r="F233" s="233" t="s">
        <v>90</v>
      </c>
      <c r="G233" s="231">
        <f>SUM(G234:G238)</f>
        <v>652</v>
      </c>
      <c r="H233" s="232">
        <f>SUM(H234:H238)</f>
        <v>652</v>
      </c>
      <c r="I233" s="54"/>
      <c r="J233" s="54"/>
      <c r="K233" s="54" t="e">
        <f>#REF!-H233</f>
        <v>#REF!</v>
      </c>
      <c r="L233" s="54"/>
    </row>
    <row r="234" spans="6:12" ht="24.75" customHeight="1">
      <c r="F234" s="182" t="s">
        <v>101</v>
      </c>
      <c r="G234" s="231">
        <v>194</v>
      </c>
      <c r="H234" s="232">
        <v>194</v>
      </c>
      <c r="I234" s="53">
        <f>SUM(I235:I239)</f>
        <v>0</v>
      </c>
      <c r="J234" s="53">
        <f>SUM(J235:J239)</f>
        <v>0</v>
      </c>
      <c r="K234" s="53" t="e">
        <f>#REF!-H234</f>
        <v>#REF!</v>
      </c>
      <c r="L234" s="53" t="e">
        <f>K234/H234*100</f>
        <v>#REF!</v>
      </c>
    </row>
    <row r="235" spans="6:12" ht="24.75" customHeight="1">
      <c r="F235" s="182" t="s">
        <v>254</v>
      </c>
      <c r="G235" s="231">
        <v>60</v>
      </c>
      <c r="H235" s="232">
        <v>60</v>
      </c>
      <c r="I235" s="54"/>
      <c r="J235" s="54"/>
      <c r="K235" s="54" t="e">
        <f>#REF!-H235</f>
        <v>#REF!</v>
      </c>
      <c r="L235" s="54" t="e">
        <f>K235/H235*100</f>
        <v>#REF!</v>
      </c>
    </row>
    <row r="236" spans="6:12" ht="24.75" customHeight="1">
      <c r="F236" s="182" t="s">
        <v>255</v>
      </c>
      <c r="G236" s="231">
        <v>0</v>
      </c>
      <c r="H236" s="232">
        <v>0</v>
      </c>
      <c r="I236" s="54"/>
      <c r="J236" s="54"/>
      <c r="K236" s="54" t="e">
        <f>#REF!-H236</f>
        <v>#REF!</v>
      </c>
      <c r="L236" s="54" t="e">
        <f>K236/H236*100</f>
        <v>#REF!</v>
      </c>
    </row>
    <row r="237" spans="6:12" ht="24.75" customHeight="1">
      <c r="F237" s="182" t="s">
        <v>262</v>
      </c>
      <c r="G237" s="231">
        <v>0</v>
      </c>
      <c r="H237" s="232">
        <v>0</v>
      </c>
      <c r="I237" s="54"/>
      <c r="J237" s="54"/>
      <c r="K237" s="54" t="e">
        <f>#REF!-H237</f>
        <v>#REF!</v>
      </c>
      <c r="L237" s="54" t="e">
        <f>K237/H237*100</f>
        <v>#REF!</v>
      </c>
    </row>
    <row r="238" spans="6:12" ht="24.75" customHeight="1">
      <c r="F238" s="182" t="s">
        <v>372</v>
      </c>
      <c r="G238" s="231">
        <v>398</v>
      </c>
      <c r="H238" s="232">
        <v>398</v>
      </c>
      <c r="I238" s="54"/>
      <c r="J238" s="54"/>
      <c r="K238" s="54"/>
      <c r="L238" s="54"/>
    </row>
    <row r="239" spans="6:12" ht="24.75" customHeight="1">
      <c r="F239" s="233" t="s">
        <v>92</v>
      </c>
      <c r="G239" s="231">
        <f>SUM(G240:G244)</f>
        <v>213</v>
      </c>
      <c r="H239" s="232">
        <f>SUM(H240:H244)</f>
        <v>213</v>
      </c>
      <c r="I239" s="54"/>
      <c r="J239" s="54"/>
      <c r="K239" s="54"/>
      <c r="L239" s="54"/>
    </row>
    <row r="240" spans="6:12" ht="24.75" customHeight="1">
      <c r="F240" s="182" t="s">
        <v>101</v>
      </c>
      <c r="G240" s="231">
        <v>144</v>
      </c>
      <c r="H240" s="232">
        <v>144</v>
      </c>
      <c r="I240" s="53">
        <f>SUM(I241:I243)</f>
        <v>0</v>
      </c>
      <c r="J240" s="53">
        <f>SUM(J241:J243)</f>
        <v>0</v>
      </c>
      <c r="K240" s="53" t="e">
        <f>#REF!-H240</f>
        <v>#REF!</v>
      </c>
      <c r="L240" s="53" t="e">
        <f>K240/H240*100</f>
        <v>#REF!</v>
      </c>
    </row>
    <row r="241" spans="6:12" ht="24.75" customHeight="1">
      <c r="F241" s="182" t="s">
        <v>254</v>
      </c>
      <c r="G241" s="231">
        <v>5</v>
      </c>
      <c r="H241" s="232">
        <v>5</v>
      </c>
      <c r="I241" s="54"/>
      <c r="J241" s="54"/>
      <c r="K241" s="54" t="e">
        <f>#REF!-H241</f>
        <v>#REF!</v>
      </c>
      <c r="L241" s="54"/>
    </row>
    <row r="242" spans="6:12" ht="24.75" customHeight="1">
      <c r="F242" s="182" t="s">
        <v>255</v>
      </c>
      <c r="G242" s="231">
        <v>0</v>
      </c>
      <c r="H242" s="232">
        <v>0</v>
      </c>
      <c r="I242" s="54"/>
      <c r="J242" s="54"/>
      <c r="K242" s="54"/>
      <c r="L242" s="54"/>
    </row>
    <row r="243" spans="6:12" ht="24.75" customHeight="1">
      <c r="F243" s="182" t="s">
        <v>262</v>
      </c>
      <c r="G243" s="231">
        <v>0</v>
      </c>
      <c r="H243" s="232">
        <v>0</v>
      </c>
      <c r="I243" s="54"/>
      <c r="J243" s="54"/>
      <c r="K243" s="54" t="e">
        <f>#REF!-H243</f>
        <v>#REF!</v>
      </c>
      <c r="L243" s="54" t="e">
        <f>K243/H243*100</f>
        <v>#REF!</v>
      </c>
    </row>
    <row r="244" spans="6:12" ht="24.75" customHeight="1">
      <c r="F244" s="182" t="s">
        <v>373</v>
      </c>
      <c r="G244" s="231">
        <v>64</v>
      </c>
      <c r="H244" s="232">
        <v>64</v>
      </c>
      <c r="I244" s="53">
        <f>SUM(I245)</f>
        <v>0</v>
      </c>
      <c r="J244" s="53">
        <f>SUM(J245)</f>
        <v>0</v>
      </c>
      <c r="K244" s="53" t="e">
        <f>#REF!-H244</f>
        <v>#REF!</v>
      </c>
      <c r="L244" s="53" t="e">
        <f>K244/H244*100</f>
        <v>#REF!</v>
      </c>
    </row>
    <row r="245" spans="6:12" ht="24.75" customHeight="1">
      <c r="F245" s="233" t="s">
        <v>374</v>
      </c>
      <c r="G245" s="231">
        <f>SUM(G246:G250)</f>
        <v>0</v>
      </c>
      <c r="H245" s="232">
        <f>SUM(H246:H250)</f>
        <v>0</v>
      </c>
      <c r="I245" s="54"/>
      <c r="J245" s="54"/>
      <c r="K245" s="54" t="e">
        <f>#REF!-H245</f>
        <v>#REF!</v>
      </c>
      <c r="L245" s="54"/>
    </row>
    <row r="246" spans="6:12" ht="24.75" customHeight="1">
      <c r="F246" s="182" t="s">
        <v>101</v>
      </c>
      <c r="G246" s="231">
        <v>0</v>
      </c>
      <c r="H246" s="232">
        <v>0</v>
      </c>
      <c r="I246" s="53">
        <f>I247+I254+I258+I261+I264++I270</f>
        <v>0</v>
      </c>
      <c r="J246" s="53">
        <f>J247+J254+J258+J261+J264+J270</f>
        <v>0</v>
      </c>
      <c r="K246" s="53" t="e">
        <f>#REF!-H246</f>
        <v>#REF!</v>
      </c>
      <c r="L246" s="53" t="e">
        <f>K246/H246*100</f>
        <v>#REF!</v>
      </c>
    </row>
    <row r="247" spans="6:12" ht="24.75" customHeight="1">
      <c r="F247" s="182" t="s">
        <v>254</v>
      </c>
      <c r="G247" s="231">
        <v>0</v>
      </c>
      <c r="H247" s="232">
        <v>0</v>
      </c>
      <c r="I247" s="53">
        <f>SUM(I248:I250)</f>
        <v>0</v>
      </c>
      <c r="J247" s="53">
        <f>SUM(J248:J250)</f>
        <v>0</v>
      </c>
      <c r="K247" s="53" t="e">
        <f>#REF!-H247</f>
        <v>#REF!</v>
      </c>
      <c r="L247" s="53" t="e">
        <f>K247/H247*100</f>
        <v>#REF!</v>
      </c>
    </row>
    <row r="248" spans="6:12" ht="24.75" customHeight="1">
      <c r="F248" s="182" t="s">
        <v>255</v>
      </c>
      <c r="G248" s="231">
        <v>0</v>
      </c>
      <c r="H248" s="232">
        <v>0</v>
      </c>
      <c r="I248" s="54"/>
      <c r="J248" s="54"/>
      <c r="K248" s="54" t="e">
        <f>#REF!-H248</f>
        <v>#REF!</v>
      </c>
      <c r="L248" s="54" t="e">
        <f>K248/H248*100</f>
        <v>#REF!</v>
      </c>
    </row>
    <row r="249" spans="6:12" ht="24.75" customHeight="1">
      <c r="F249" s="182" t="s">
        <v>262</v>
      </c>
      <c r="G249" s="231">
        <v>0</v>
      </c>
      <c r="H249" s="232">
        <v>0</v>
      </c>
      <c r="I249" s="54"/>
      <c r="J249" s="54"/>
      <c r="K249" s="54"/>
      <c r="L249" s="54"/>
    </row>
    <row r="250" spans="6:12" ht="24.75" customHeight="1">
      <c r="F250" s="182" t="s">
        <v>375</v>
      </c>
      <c r="G250" s="231">
        <v>0</v>
      </c>
      <c r="H250" s="232">
        <v>0</v>
      </c>
      <c r="I250" s="54"/>
      <c r="J250" s="54"/>
      <c r="K250" s="54" t="e">
        <f>#REF!-H250</f>
        <v>#REF!</v>
      </c>
      <c r="L250" s="54" t="e">
        <f>K250/H250*100</f>
        <v>#REF!</v>
      </c>
    </row>
    <row r="251" spans="6:12" ht="24.75" customHeight="1">
      <c r="F251" s="233" t="s">
        <v>376</v>
      </c>
      <c r="G251" s="231">
        <f>SUM(G252:G256)</f>
        <v>316</v>
      </c>
      <c r="H251" s="232">
        <f>SUM(H252:H256)</f>
        <v>316</v>
      </c>
      <c r="I251" s="57">
        <f>SUM(I252:I253)</f>
        <v>0</v>
      </c>
      <c r="J251" s="57">
        <f>SUM(J252:J253)</f>
        <v>0</v>
      </c>
      <c r="K251" s="57"/>
      <c r="L251" s="57"/>
    </row>
    <row r="252" spans="6:12" ht="24.75" customHeight="1">
      <c r="F252" s="182" t="s">
        <v>101</v>
      </c>
      <c r="G252" s="231">
        <v>115</v>
      </c>
      <c r="H252" s="232">
        <v>115</v>
      </c>
      <c r="I252" s="54"/>
      <c r="J252" s="54"/>
      <c r="K252" s="54"/>
      <c r="L252" s="54"/>
    </row>
    <row r="253" spans="6:12" ht="24.75" customHeight="1">
      <c r="F253" s="182" t="s">
        <v>254</v>
      </c>
      <c r="G253" s="231">
        <v>1</v>
      </c>
      <c r="H253" s="232">
        <v>1</v>
      </c>
      <c r="I253" s="54"/>
      <c r="J253" s="54"/>
      <c r="K253" s="54"/>
      <c r="L253" s="54"/>
    </row>
    <row r="254" spans="6:12" ht="24.75" customHeight="1">
      <c r="F254" s="182" t="s">
        <v>255</v>
      </c>
      <c r="G254" s="231">
        <v>0</v>
      </c>
      <c r="H254" s="232">
        <v>0</v>
      </c>
      <c r="I254" s="53">
        <f>SUM(I255:I257)</f>
        <v>0</v>
      </c>
      <c r="J254" s="53">
        <f>SUM(J255:J257)</f>
        <v>0</v>
      </c>
      <c r="K254" s="53" t="e">
        <f>#REF!-H254</f>
        <v>#REF!</v>
      </c>
      <c r="L254" s="53" t="e">
        <f>K254/H254*100</f>
        <v>#REF!</v>
      </c>
    </row>
    <row r="255" spans="6:12" ht="24.75" customHeight="1">
      <c r="F255" s="182" t="s">
        <v>262</v>
      </c>
      <c r="G255" s="231">
        <v>0</v>
      </c>
      <c r="H255" s="232">
        <v>0</v>
      </c>
      <c r="I255" s="54"/>
      <c r="J255" s="54"/>
      <c r="K255" s="54" t="e">
        <f>#REF!-H255</f>
        <v>#REF!</v>
      </c>
      <c r="L255" s="54"/>
    </row>
    <row r="256" spans="6:12" ht="24.75" customHeight="1">
      <c r="F256" s="182" t="s">
        <v>377</v>
      </c>
      <c r="G256" s="231">
        <v>200</v>
      </c>
      <c r="H256" s="232">
        <v>200</v>
      </c>
      <c r="I256" s="54"/>
      <c r="J256" s="54"/>
      <c r="K256" s="54" t="e">
        <f>#REF!-H256</f>
        <v>#REF!</v>
      </c>
      <c r="L256" s="54"/>
    </row>
    <row r="257" spans="6:12" ht="24.75" customHeight="1">
      <c r="F257" s="233" t="s">
        <v>378</v>
      </c>
      <c r="G257" s="231">
        <f>SUM(G258:G259)</f>
        <v>9523</v>
      </c>
      <c r="H257" s="232">
        <f>SUM(H258:H259)</f>
        <v>9523</v>
      </c>
      <c r="I257" s="54"/>
      <c r="J257" s="54"/>
      <c r="K257" s="54" t="e">
        <f>#REF!-H257</f>
        <v>#REF!</v>
      </c>
      <c r="L257" s="54" t="e">
        <f>K257/H257*100</f>
        <v>#REF!</v>
      </c>
    </row>
    <row r="258" spans="6:12" ht="24.75" customHeight="1">
      <c r="F258" s="182" t="s">
        <v>379</v>
      </c>
      <c r="G258" s="231">
        <v>0</v>
      </c>
      <c r="H258" s="232">
        <v>0</v>
      </c>
      <c r="I258" s="53">
        <f>SUM(I259:I260)</f>
        <v>0</v>
      </c>
      <c r="J258" s="53">
        <f>SUM(J259:J260)</f>
        <v>0</v>
      </c>
      <c r="K258" s="53" t="e">
        <f>#REF!-H258</f>
        <v>#REF!</v>
      </c>
      <c r="L258" s="53"/>
    </row>
    <row r="259" spans="6:12" ht="24.75" customHeight="1">
      <c r="F259" s="182" t="s">
        <v>380</v>
      </c>
      <c r="G259" s="231">
        <v>9523</v>
      </c>
      <c r="H259" s="232">
        <v>9523</v>
      </c>
      <c r="I259" s="54"/>
      <c r="J259" s="54"/>
      <c r="K259" s="54" t="e">
        <f>#REF!-H259</f>
        <v>#REF!</v>
      </c>
      <c r="L259" s="54"/>
    </row>
    <row r="260" spans="6:12" ht="24.75" customHeight="1">
      <c r="F260" s="233" t="s">
        <v>381</v>
      </c>
      <c r="G260" s="231">
        <f>SUM(G261,G268,G271,G278,G284,G288,G290,G295)</f>
        <v>0</v>
      </c>
      <c r="H260" s="232">
        <f>SUM(H261,H268,H271,H278,H284,H288,H290,H295)</f>
        <v>0</v>
      </c>
      <c r="I260" s="54"/>
      <c r="J260" s="54"/>
      <c r="K260" s="54"/>
      <c r="L260" s="54"/>
    </row>
    <row r="261" spans="6:12" ht="24.75" customHeight="1">
      <c r="F261" s="233" t="s">
        <v>382</v>
      </c>
      <c r="G261" s="231">
        <f>SUM(G262:G267)</f>
        <v>0</v>
      </c>
      <c r="H261" s="232">
        <f>SUM(H262:H267)</f>
        <v>0</v>
      </c>
      <c r="I261" s="53">
        <f>SUM(I262:I263)</f>
        <v>0</v>
      </c>
      <c r="J261" s="53">
        <f>SUM(J262:J263)</f>
        <v>0</v>
      </c>
      <c r="K261" s="53" t="e">
        <f>#REF!-H261</f>
        <v>#REF!</v>
      </c>
      <c r="L261" s="53"/>
    </row>
    <row r="262" spans="6:12" ht="24.75" customHeight="1">
      <c r="F262" s="182" t="s">
        <v>101</v>
      </c>
      <c r="G262" s="231">
        <v>0</v>
      </c>
      <c r="H262" s="232">
        <v>0</v>
      </c>
      <c r="I262" s="54"/>
      <c r="J262" s="54"/>
      <c r="K262" s="54" t="e">
        <f>#REF!-H262</f>
        <v>#REF!</v>
      </c>
      <c r="L262" s="54"/>
    </row>
    <row r="263" spans="6:12" ht="24.75" customHeight="1">
      <c r="F263" s="182" t="s">
        <v>254</v>
      </c>
      <c r="G263" s="231">
        <v>0</v>
      </c>
      <c r="H263" s="232">
        <v>0</v>
      </c>
      <c r="I263" s="54"/>
      <c r="J263" s="54"/>
      <c r="K263" s="54"/>
      <c r="L263" s="54"/>
    </row>
    <row r="264" spans="6:12" ht="24.75" customHeight="1">
      <c r="F264" s="182" t="s">
        <v>255</v>
      </c>
      <c r="G264" s="231">
        <v>0</v>
      </c>
      <c r="H264" s="232">
        <v>0</v>
      </c>
      <c r="I264" s="53">
        <f>SUM(I266:I269)</f>
        <v>0</v>
      </c>
      <c r="J264" s="53">
        <f>SUM(J266:J269)</f>
        <v>0</v>
      </c>
      <c r="K264" s="53" t="e">
        <f>#REF!-H264</f>
        <v>#REF!</v>
      </c>
      <c r="L264" s="53" t="e">
        <f>K264/H264*100</f>
        <v>#REF!</v>
      </c>
    </row>
    <row r="265" spans="6:12" ht="24.75" customHeight="1">
      <c r="F265" s="182" t="s">
        <v>369</v>
      </c>
      <c r="G265" s="231">
        <v>0</v>
      </c>
      <c r="H265" s="232">
        <v>0</v>
      </c>
      <c r="I265" s="55"/>
      <c r="J265" s="55"/>
      <c r="K265" s="55"/>
      <c r="L265" s="55"/>
    </row>
    <row r="266" spans="6:12" ht="24.75" customHeight="1">
      <c r="F266" s="182" t="s">
        <v>262</v>
      </c>
      <c r="G266" s="231">
        <v>0</v>
      </c>
      <c r="H266" s="232">
        <v>0</v>
      </c>
      <c r="I266" s="54"/>
      <c r="J266" s="54"/>
      <c r="K266" s="54" t="e">
        <f>#REF!-H266</f>
        <v>#REF!</v>
      </c>
      <c r="L266" s="54"/>
    </row>
    <row r="267" spans="6:12" ht="24.75" customHeight="1">
      <c r="F267" s="182" t="s">
        <v>383</v>
      </c>
      <c r="G267" s="231">
        <v>0</v>
      </c>
      <c r="H267" s="232">
        <v>0</v>
      </c>
      <c r="I267" s="54"/>
      <c r="J267" s="54"/>
      <c r="K267" s="54" t="e">
        <f>#REF!-H267</f>
        <v>#REF!</v>
      </c>
      <c r="L267" s="54"/>
    </row>
    <row r="268" spans="6:12" ht="24.75" customHeight="1">
      <c r="F268" s="233" t="s">
        <v>384</v>
      </c>
      <c r="G268" s="231">
        <f>SUM(G269:G270)</f>
        <v>0</v>
      </c>
      <c r="H268" s="232">
        <f>SUM(H269:H270)</f>
        <v>0</v>
      </c>
      <c r="I268" s="54"/>
      <c r="J268" s="54"/>
      <c r="K268" s="54" t="e">
        <f>#REF!-H268</f>
        <v>#REF!</v>
      </c>
      <c r="L268" s="54"/>
    </row>
    <row r="269" spans="6:12" ht="24.75" customHeight="1">
      <c r="F269" s="182" t="s">
        <v>385</v>
      </c>
      <c r="G269" s="231">
        <v>0</v>
      </c>
      <c r="H269" s="232">
        <v>0</v>
      </c>
      <c r="I269" s="54"/>
      <c r="J269" s="54"/>
      <c r="K269" s="54" t="e">
        <f>#REF!-H269</f>
        <v>#REF!</v>
      </c>
      <c r="L269" s="54"/>
    </row>
    <row r="270" spans="6:12" ht="24.75" customHeight="1">
      <c r="F270" s="182" t="s">
        <v>386</v>
      </c>
      <c r="G270" s="231">
        <v>0</v>
      </c>
      <c r="H270" s="232">
        <v>0</v>
      </c>
      <c r="I270" s="53">
        <f>SUM(I271:I272)</f>
        <v>0</v>
      </c>
      <c r="J270" s="53">
        <f>SUM(J271:J272)</f>
        <v>0</v>
      </c>
      <c r="K270" s="53" t="e">
        <f>#REF!-H270</f>
        <v>#REF!</v>
      </c>
      <c r="L270" s="53" t="e">
        <f>K270/H270*100</f>
        <v>#REF!</v>
      </c>
    </row>
    <row r="271" spans="6:12" ht="24.75" customHeight="1">
      <c r="F271" s="233" t="s">
        <v>387</v>
      </c>
      <c r="G271" s="231">
        <f>SUM(G272:G277)</f>
        <v>0</v>
      </c>
      <c r="H271" s="232">
        <f>SUM(H272:H277)</f>
        <v>0</v>
      </c>
      <c r="I271" s="54"/>
      <c r="J271" s="54"/>
      <c r="K271" s="54" t="e">
        <f>#REF!-H271</f>
        <v>#REF!</v>
      </c>
      <c r="L271" s="54"/>
    </row>
    <row r="272" spans="6:12" ht="24.75" customHeight="1">
      <c r="F272" s="182" t="s">
        <v>388</v>
      </c>
      <c r="G272" s="231">
        <v>0</v>
      </c>
      <c r="H272" s="232">
        <v>0</v>
      </c>
      <c r="I272" s="54"/>
      <c r="J272" s="54"/>
      <c r="K272" s="54" t="e">
        <f>#REF!-H272</f>
        <v>#REF!</v>
      </c>
      <c r="L272" s="54" t="e">
        <f>K272/H272*100</f>
        <v>#REF!</v>
      </c>
    </row>
    <row r="273" spans="6:12" ht="24.75" customHeight="1">
      <c r="F273" s="182" t="s">
        <v>389</v>
      </c>
      <c r="G273" s="231">
        <v>0</v>
      </c>
      <c r="H273" s="232">
        <v>0</v>
      </c>
      <c r="I273" s="53">
        <f>I274+I282+I289+I298+I305</f>
        <v>0</v>
      </c>
      <c r="J273" s="53">
        <f>J274+J282+J289+J298+J305</f>
        <v>0</v>
      </c>
      <c r="K273" s="53" t="e">
        <f>#REF!-H273</f>
        <v>#REF!</v>
      </c>
      <c r="L273" s="53" t="e">
        <f>K273/H273*100</f>
        <v>#REF!</v>
      </c>
    </row>
    <row r="274" spans="6:12" ht="24.75" customHeight="1">
      <c r="F274" s="182" t="s">
        <v>390</v>
      </c>
      <c r="G274" s="231">
        <v>0</v>
      </c>
      <c r="H274" s="232">
        <v>0</v>
      </c>
      <c r="I274" s="53">
        <f>SUM(I275:I281)</f>
        <v>0</v>
      </c>
      <c r="J274" s="53">
        <f>SUM(J275:J281)</f>
        <v>0</v>
      </c>
      <c r="K274" s="53" t="e">
        <f>#REF!-H274</f>
        <v>#REF!</v>
      </c>
      <c r="L274" s="53" t="e">
        <f>K274/H274*100</f>
        <v>#REF!</v>
      </c>
    </row>
    <row r="275" spans="6:12" ht="24.75" customHeight="1">
      <c r="F275" s="182" t="s">
        <v>391</v>
      </c>
      <c r="G275" s="231">
        <v>0</v>
      </c>
      <c r="H275" s="232">
        <v>0</v>
      </c>
      <c r="I275" s="54"/>
      <c r="J275" s="54"/>
      <c r="K275" s="54" t="e">
        <f>#REF!-H275</f>
        <v>#REF!</v>
      </c>
      <c r="L275" s="54" t="e">
        <f>K275/H275*100</f>
        <v>#REF!</v>
      </c>
    </row>
    <row r="276" spans="6:12" ht="24.75" customHeight="1">
      <c r="F276" s="182" t="s">
        <v>392</v>
      </c>
      <c r="G276" s="231">
        <v>0</v>
      </c>
      <c r="H276" s="232">
        <v>0</v>
      </c>
      <c r="I276" s="54"/>
      <c r="J276" s="54"/>
      <c r="K276" s="54" t="e">
        <f>#REF!-H276</f>
        <v>#REF!</v>
      </c>
      <c r="L276" s="54"/>
    </row>
    <row r="277" spans="6:12" ht="24.75" customHeight="1">
      <c r="F277" s="182" t="s">
        <v>393</v>
      </c>
      <c r="G277" s="231">
        <v>0</v>
      </c>
      <c r="H277" s="232">
        <v>0</v>
      </c>
      <c r="I277" s="54"/>
      <c r="J277" s="54"/>
      <c r="K277" s="54" t="e">
        <f>#REF!-H277</f>
        <v>#REF!</v>
      </c>
      <c r="L277" s="54" t="e">
        <f>K277/H277*100</f>
        <v>#REF!</v>
      </c>
    </row>
    <row r="278" spans="6:12" ht="24.75" customHeight="1">
      <c r="F278" s="233" t="s">
        <v>394</v>
      </c>
      <c r="G278" s="231">
        <f>SUM(G279:G283)</f>
        <v>0</v>
      </c>
      <c r="H278" s="232">
        <f>SUM(H279:H283)</f>
        <v>0</v>
      </c>
      <c r="I278" s="54"/>
      <c r="J278" s="54"/>
      <c r="K278" s="54" t="e">
        <f>#REF!-H278</f>
        <v>#REF!</v>
      </c>
      <c r="L278" s="54" t="e">
        <f>K278/H278*100</f>
        <v>#REF!</v>
      </c>
    </row>
    <row r="279" spans="6:12" ht="24.75" customHeight="1">
      <c r="F279" s="182" t="s">
        <v>395</v>
      </c>
      <c r="G279" s="231">
        <v>0</v>
      </c>
      <c r="H279" s="232">
        <v>0</v>
      </c>
      <c r="I279" s="54"/>
      <c r="J279" s="54"/>
      <c r="K279" s="54" t="e">
        <f>#REF!-H279</f>
        <v>#REF!</v>
      </c>
      <c r="L279" s="54" t="e">
        <f>K279/H279*100</f>
        <v>#REF!</v>
      </c>
    </row>
    <row r="280" spans="6:12" ht="24.75" customHeight="1">
      <c r="F280" s="182" t="s">
        <v>396</v>
      </c>
      <c r="G280" s="231">
        <v>0</v>
      </c>
      <c r="H280" s="232">
        <v>0</v>
      </c>
      <c r="I280" s="54"/>
      <c r="J280" s="54"/>
      <c r="K280" s="54" t="e">
        <f>#REF!-H280</f>
        <v>#REF!</v>
      </c>
      <c r="L280" s="54"/>
    </row>
    <row r="281" spans="6:12" ht="24.75" customHeight="1">
      <c r="F281" s="182" t="s">
        <v>397</v>
      </c>
      <c r="G281" s="231">
        <v>0</v>
      </c>
      <c r="H281" s="232">
        <v>0</v>
      </c>
      <c r="I281" s="54"/>
      <c r="J281" s="54"/>
      <c r="K281" s="54" t="e">
        <f>#REF!-H281</f>
        <v>#REF!</v>
      </c>
      <c r="L281" s="54" t="e">
        <f>K281/H281*100</f>
        <v>#REF!</v>
      </c>
    </row>
    <row r="282" spans="6:12" ht="24.75" customHeight="1">
      <c r="F282" s="182" t="s">
        <v>398</v>
      </c>
      <c r="G282" s="231">
        <v>0</v>
      </c>
      <c r="H282" s="232">
        <v>0</v>
      </c>
      <c r="I282" s="53">
        <f>SUM(I283:I288)</f>
        <v>0</v>
      </c>
      <c r="J282" s="53">
        <f>SUM(J283:J288)</f>
        <v>0</v>
      </c>
      <c r="K282" s="53" t="e">
        <f>#REF!-H282</f>
        <v>#REF!</v>
      </c>
      <c r="L282" s="53" t="e">
        <f>K282/H282*100</f>
        <v>#REF!</v>
      </c>
    </row>
    <row r="283" spans="6:12" ht="24.75" customHeight="1">
      <c r="F283" s="182" t="s">
        <v>399</v>
      </c>
      <c r="G283" s="231">
        <v>0</v>
      </c>
      <c r="H283" s="232">
        <v>0</v>
      </c>
      <c r="I283" s="54"/>
      <c r="J283" s="54"/>
      <c r="K283" s="54" t="e">
        <f>#REF!-H283</f>
        <v>#REF!</v>
      </c>
      <c r="L283" s="54" t="e">
        <f>K283/H283*100</f>
        <v>#REF!</v>
      </c>
    </row>
    <row r="284" spans="6:12" ht="24.75" customHeight="1">
      <c r="F284" s="233" t="s">
        <v>400</v>
      </c>
      <c r="G284" s="231">
        <f>SUM(G285:G287)</f>
        <v>0</v>
      </c>
      <c r="H284" s="232">
        <f>SUM(H285:H287)</f>
        <v>0</v>
      </c>
      <c r="I284" s="54"/>
      <c r="J284" s="54"/>
      <c r="K284" s="54" t="e">
        <f>#REF!-H284</f>
        <v>#REF!</v>
      </c>
      <c r="L284" s="54"/>
    </row>
    <row r="285" spans="6:12" ht="24.75" customHeight="1">
      <c r="F285" s="182" t="s">
        <v>401</v>
      </c>
      <c r="G285" s="231">
        <v>0</v>
      </c>
      <c r="H285" s="232">
        <v>0</v>
      </c>
      <c r="I285" s="54"/>
      <c r="J285" s="54"/>
      <c r="K285" s="54" t="e">
        <f>#REF!-H285</f>
        <v>#REF!</v>
      </c>
      <c r="L285" s="54" t="e">
        <f>K285/H285*100</f>
        <v>#REF!</v>
      </c>
    </row>
    <row r="286" spans="6:12" ht="24.75" customHeight="1">
      <c r="F286" s="182" t="s">
        <v>402</v>
      </c>
      <c r="G286" s="231">
        <v>0</v>
      </c>
      <c r="H286" s="232">
        <v>0</v>
      </c>
      <c r="I286" s="54"/>
      <c r="J286" s="54"/>
      <c r="K286" s="54" t="e">
        <f>#REF!-H286</f>
        <v>#REF!</v>
      </c>
      <c r="L286" s="54" t="e">
        <f>K286/H286*100</f>
        <v>#REF!</v>
      </c>
    </row>
    <row r="287" spans="6:12" ht="24.75" customHeight="1">
      <c r="F287" s="182" t="s">
        <v>403</v>
      </c>
      <c r="G287" s="231">
        <v>0</v>
      </c>
      <c r="H287" s="232">
        <v>0</v>
      </c>
      <c r="I287" s="54"/>
      <c r="J287" s="54"/>
      <c r="K287" s="54" t="e">
        <f>#REF!-H287</f>
        <v>#REF!</v>
      </c>
      <c r="L287" s="54"/>
    </row>
    <row r="288" spans="6:12" ht="24.75" customHeight="1">
      <c r="F288" s="233" t="s">
        <v>404</v>
      </c>
      <c r="G288" s="231">
        <f>G289</f>
        <v>0</v>
      </c>
      <c r="H288" s="232">
        <f>H289</f>
        <v>0</v>
      </c>
      <c r="I288" s="54"/>
      <c r="J288" s="54"/>
      <c r="K288" s="54" t="e">
        <f>#REF!-H288</f>
        <v>#REF!</v>
      </c>
      <c r="L288" s="54" t="e">
        <f>K288/H288*100</f>
        <v>#REF!</v>
      </c>
    </row>
    <row r="289" spans="6:12" ht="24.75" customHeight="1">
      <c r="F289" s="182" t="s">
        <v>405</v>
      </c>
      <c r="G289" s="231">
        <v>0</v>
      </c>
      <c r="H289" s="232">
        <v>0</v>
      </c>
      <c r="I289" s="53">
        <f>SUM(I290:I297)</f>
        <v>0</v>
      </c>
      <c r="J289" s="53">
        <f>SUM(J290:J297)</f>
        <v>0</v>
      </c>
      <c r="K289" s="53" t="e">
        <f>#REF!-H289</f>
        <v>#REF!</v>
      </c>
      <c r="L289" s="53" t="e">
        <f>K289/H289*100</f>
        <v>#REF!</v>
      </c>
    </row>
    <row r="290" spans="6:12" ht="24.75" customHeight="1">
      <c r="F290" s="233" t="s">
        <v>406</v>
      </c>
      <c r="G290" s="231">
        <f>SUM(G291:G294)</f>
        <v>0</v>
      </c>
      <c r="H290" s="232">
        <f>SUM(H291:H294)</f>
        <v>0</v>
      </c>
      <c r="I290" s="54"/>
      <c r="J290" s="54"/>
      <c r="K290" s="54" t="e">
        <f>#REF!-H290</f>
        <v>#REF!</v>
      </c>
      <c r="L290" s="54" t="e">
        <f>K290/H290*100</f>
        <v>#REF!</v>
      </c>
    </row>
    <row r="291" spans="6:12" ht="24.75" customHeight="1">
      <c r="F291" s="182" t="s">
        <v>407</v>
      </c>
      <c r="G291" s="231">
        <v>0</v>
      </c>
      <c r="H291" s="232">
        <v>0</v>
      </c>
      <c r="I291" s="54"/>
      <c r="J291" s="54"/>
      <c r="K291" s="54" t="e">
        <f>#REF!-H291</f>
        <v>#REF!</v>
      </c>
      <c r="L291" s="54"/>
    </row>
    <row r="292" spans="6:12" ht="24.75" customHeight="1">
      <c r="F292" s="182" t="s">
        <v>408</v>
      </c>
      <c r="G292" s="231">
        <v>0</v>
      </c>
      <c r="H292" s="232">
        <v>0</v>
      </c>
      <c r="I292" s="54"/>
      <c r="J292" s="54"/>
      <c r="K292" s="54" t="e">
        <f>#REF!-H292</f>
        <v>#REF!</v>
      </c>
      <c r="L292" s="54"/>
    </row>
    <row r="293" spans="6:12" ht="24.75" customHeight="1">
      <c r="F293" s="182" t="s">
        <v>409</v>
      </c>
      <c r="G293" s="231">
        <v>0</v>
      </c>
      <c r="H293" s="232">
        <v>0</v>
      </c>
      <c r="I293" s="54"/>
      <c r="J293" s="54"/>
      <c r="K293" s="54" t="e">
        <f>#REF!-H293</f>
        <v>#REF!</v>
      </c>
      <c r="L293" s="54"/>
    </row>
    <row r="294" spans="6:12" ht="24.75" customHeight="1">
      <c r="F294" s="182" t="s">
        <v>410</v>
      </c>
      <c r="G294" s="231">
        <v>0</v>
      </c>
      <c r="H294" s="232">
        <v>0</v>
      </c>
      <c r="I294" s="54"/>
      <c r="J294" s="54"/>
      <c r="K294" s="54" t="e">
        <f>#REF!-H294</f>
        <v>#REF!</v>
      </c>
      <c r="L294" s="54"/>
    </row>
    <row r="295" spans="6:12" ht="24.75" customHeight="1">
      <c r="F295" s="233" t="s">
        <v>411</v>
      </c>
      <c r="G295" s="231">
        <f>G296</f>
        <v>0</v>
      </c>
      <c r="H295" s="232">
        <f>H296</f>
        <v>0</v>
      </c>
      <c r="I295" s="54"/>
      <c r="J295" s="54"/>
      <c r="K295" s="54" t="e">
        <f>#REF!-H295</f>
        <v>#REF!</v>
      </c>
      <c r="L295" s="54"/>
    </row>
    <row r="296" spans="6:12" ht="24.75" customHeight="1">
      <c r="F296" s="182" t="s">
        <v>412</v>
      </c>
      <c r="G296" s="231">
        <v>0</v>
      </c>
      <c r="H296" s="232">
        <v>0</v>
      </c>
      <c r="I296" s="54"/>
      <c r="J296" s="54"/>
      <c r="K296" s="54" t="e">
        <f>#REF!-H296</f>
        <v>#REF!</v>
      </c>
      <c r="L296" s="54"/>
    </row>
    <row r="297" spans="6:12" ht="24.75" customHeight="1">
      <c r="F297" s="233" t="s">
        <v>413</v>
      </c>
      <c r="G297" s="231">
        <f>SUM(G298,G300,G302,G304,G313)</f>
        <v>0</v>
      </c>
      <c r="H297" s="232">
        <f>SUM(H298,H300,H302,H304,H313)</f>
        <v>0</v>
      </c>
      <c r="I297" s="54"/>
      <c r="J297" s="54"/>
      <c r="K297" s="54" t="e">
        <f>#REF!-H297</f>
        <v>#REF!</v>
      </c>
      <c r="L297" s="54" t="e">
        <f>K297/H297*100</f>
        <v>#REF!</v>
      </c>
    </row>
    <row r="298" spans="6:12" ht="24.75" customHeight="1">
      <c r="F298" s="233" t="s">
        <v>414</v>
      </c>
      <c r="G298" s="231">
        <f>G299</f>
        <v>0</v>
      </c>
      <c r="H298" s="232">
        <f>H299</f>
        <v>0</v>
      </c>
      <c r="I298" s="53">
        <f>SUM(I299:I304)</f>
        <v>0</v>
      </c>
      <c r="J298" s="53">
        <f>SUM(J299:J304)</f>
        <v>0</v>
      </c>
      <c r="K298" s="53" t="e">
        <f>#REF!-H298</f>
        <v>#REF!</v>
      </c>
      <c r="L298" s="53" t="e">
        <f>K298/H298*100</f>
        <v>#REF!</v>
      </c>
    </row>
    <row r="299" spans="6:12" ht="24.75" customHeight="1">
      <c r="F299" s="182" t="s">
        <v>415</v>
      </c>
      <c r="G299" s="231">
        <v>0</v>
      </c>
      <c r="H299" s="232">
        <v>0</v>
      </c>
      <c r="I299" s="54"/>
      <c r="J299" s="54"/>
      <c r="K299" s="54" t="e">
        <f>#REF!-H299</f>
        <v>#REF!</v>
      </c>
      <c r="L299" s="54" t="e">
        <f>K299/H299*100</f>
        <v>#REF!</v>
      </c>
    </row>
    <row r="300" spans="6:12" ht="24.75" customHeight="1">
      <c r="F300" s="233" t="s">
        <v>416</v>
      </c>
      <c r="G300" s="231">
        <f>G301</f>
        <v>0</v>
      </c>
      <c r="H300" s="232">
        <f>H301</f>
        <v>0</v>
      </c>
      <c r="I300" s="54"/>
      <c r="J300" s="54"/>
      <c r="K300" s="54" t="e">
        <f>#REF!-H300</f>
        <v>#REF!</v>
      </c>
      <c r="L300" s="54"/>
    </row>
    <row r="301" spans="6:12" ht="24.75" customHeight="1">
      <c r="F301" s="182" t="s">
        <v>417</v>
      </c>
      <c r="G301" s="231">
        <v>0</v>
      </c>
      <c r="H301" s="232">
        <v>0</v>
      </c>
      <c r="I301" s="54"/>
      <c r="J301" s="54"/>
      <c r="K301" s="54" t="e">
        <f>#REF!-H301</f>
        <v>#REF!</v>
      </c>
      <c r="L301" s="54"/>
    </row>
    <row r="302" spans="6:12" ht="24.75" customHeight="1">
      <c r="F302" s="233" t="s">
        <v>418</v>
      </c>
      <c r="G302" s="231">
        <f>G303</f>
        <v>0</v>
      </c>
      <c r="H302" s="232">
        <f>H303</f>
        <v>0</v>
      </c>
      <c r="I302" s="54"/>
      <c r="J302" s="54"/>
      <c r="K302" s="54" t="e">
        <f>#REF!-H302</f>
        <v>#REF!</v>
      </c>
      <c r="L302" s="54"/>
    </row>
    <row r="303" spans="6:12" ht="24.75" customHeight="1">
      <c r="F303" s="182" t="s">
        <v>419</v>
      </c>
      <c r="G303" s="231">
        <v>0</v>
      </c>
      <c r="H303" s="232">
        <v>0</v>
      </c>
      <c r="I303" s="54"/>
      <c r="J303" s="54"/>
      <c r="K303" s="54" t="e">
        <f>#REF!-H303</f>
        <v>#REF!</v>
      </c>
      <c r="L303" s="54" t="e">
        <f>K303/H303*100</f>
        <v>#REF!</v>
      </c>
    </row>
    <row r="304" spans="6:12" ht="24.75" customHeight="1">
      <c r="F304" s="233" t="s">
        <v>420</v>
      </c>
      <c r="G304" s="231">
        <f>SUM(G305:G312)</f>
        <v>0</v>
      </c>
      <c r="H304" s="232">
        <f>SUM(H305:H312)</f>
        <v>0</v>
      </c>
      <c r="I304" s="54"/>
      <c r="J304" s="54"/>
      <c r="K304" s="54" t="e">
        <f>#REF!-H304</f>
        <v>#REF!</v>
      </c>
      <c r="L304" s="54"/>
    </row>
    <row r="305" spans="6:12" ht="24.75" customHeight="1">
      <c r="F305" s="182" t="s">
        <v>421</v>
      </c>
      <c r="G305" s="231">
        <v>0</v>
      </c>
      <c r="H305" s="232">
        <v>0</v>
      </c>
      <c r="I305" s="53">
        <f>SUM(I306:I308)</f>
        <v>0</v>
      </c>
      <c r="J305" s="53">
        <f>SUM(J306:J308)</f>
        <v>0</v>
      </c>
      <c r="K305" s="53" t="e">
        <f>#REF!-H305</f>
        <v>#REF!</v>
      </c>
      <c r="L305" s="53" t="e">
        <f>K305/H305*100</f>
        <v>#REF!</v>
      </c>
    </row>
    <row r="306" spans="6:12" ht="24.75" customHeight="1">
      <c r="F306" s="182" t="s">
        <v>422</v>
      </c>
      <c r="G306" s="231">
        <v>0</v>
      </c>
      <c r="H306" s="232">
        <v>0</v>
      </c>
      <c r="I306" s="55"/>
      <c r="J306" s="55"/>
      <c r="K306" s="54" t="e">
        <f>#REF!-H306</f>
        <v>#REF!</v>
      </c>
      <c r="L306" s="55"/>
    </row>
    <row r="307" spans="6:12" ht="24.75" customHeight="1">
      <c r="F307" s="182" t="s">
        <v>423</v>
      </c>
      <c r="G307" s="231">
        <v>0</v>
      </c>
      <c r="H307" s="232">
        <v>0</v>
      </c>
      <c r="I307" s="55"/>
      <c r="J307" s="55"/>
      <c r="K307" s="54" t="e">
        <f>#REF!-H307</f>
        <v>#REF!</v>
      </c>
      <c r="L307" s="55"/>
    </row>
    <row r="308" spans="6:12" ht="24.75" customHeight="1">
      <c r="F308" s="182" t="s">
        <v>424</v>
      </c>
      <c r="G308" s="231">
        <v>0</v>
      </c>
      <c r="H308" s="232">
        <v>0</v>
      </c>
      <c r="I308" s="55"/>
      <c r="J308" s="54"/>
      <c r="K308" s="54" t="e">
        <f>#REF!-H308</f>
        <v>#REF!</v>
      </c>
      <c r="L308" s="54" t="e">
        <f>K308/H308*100</f>
        <v>#REF!</v>
      </c>
    </row>
    <row r="309" spans="6:12" ht="24.75" customHeight="1">
      <c r="F309" s="182" t="s">
        <v>425</v>
      </c>
      <c r="G309" s="231">
        <v>0</v>
      </c>
      <c r="H309" s="232">
        <v>0</v>
      </c>
      <c r="I309" s="53">
        <f>I310+I322+I331+I335+I339+I342+I347+I355+I360+I366+I373+I378+I382+I385+I388+I391+I394</f>
        <v>0</v>
      </c>
      <c r="J309" s="53">
        <f>J310+J322+J331+J335+J339+J342+J347+J355+J360+J366+J373+J378+J382+J385+J388+J391+J394</f>
        <v>0</v>
      </c>
      <c r="K309" s="53" t="e">
        <f>#REF!-H309</f>
        <v>#REF!</v>
      </c>
      <c r="L309" s="53" t="e">
        <f>K309/H309*100</f>
        <v>#REF!</v>
      </c>
    </row>
    <row r="310" spans="6:12" ht="24.75" customHeight="1">
      <c r="F310" s="182" t="s">
        <v>426</v>
      </c>
      <c r="G310" s="231">
        <v>0</v>
      </c>
      <c r="H310" s="232">
        <v>0</v>
      </c>
      <c r="I310" s="53">
        <f>SUM(I311:I321)</f>
        <v>0</v>
      </c>
      <c r="J310" s="53">
        <f>SUM(J311:J321)</f>
        <v>0</v>
      </c>
      <c r="K310" s="53" t="e">
        <f>#REF!-H310</f>
        <v>#REF!</v>
      </c>
      <c r="L310" s="53" t="e">
        <f>K310/H310*100</f>
        <v>#REF!</v>
      </c>
    </row>
    <row r="311" spans="6:12" ht="24.75" customHeight="1">
      <c r="F311" s="182" t="s">
        <v>427</v>
      </c>
      <c r="G311" s="231">
        <v>0</v>
      </c>
      <c r="H311" s="232">
        <v>0</v>
      </c>
      <c r="I311" s="54"/>
      <c r="J311" s="54"/>
      <c r="K311" s="54" t="e">
        <f>#REF!-H311</f>
        <v>#REF!</v>
      </c>
      <c r="L311" s="54" t="e">
        <f>K311/H311*100</f>
        <v>#REF!</v>
      </c>
    </row>
    <row r="312" spans="6:12" ht="24.75" customHeight="1">
      <c r="F312" s="182" t="s">
        <v>428</v>
      </c>
      <c r="G312" s="231">
        <v>0</v>
      </c>
      <c r="H312" s="232">
        <v>0</v>
      </c>
      <c r="I312" s="54"/>
      <c r="J312" s="54"/>
      <c r="K312" s="54" t="e">
        <f>#REF!-H312</f>
        <v>#REF!</v>
      </c>
      <c r="L312" s="54"/>
    </row>
    <row r="313" spans="6:12" ht="24.75" customHeight="1">
      <c r="F313" s="233" t="s">
        <v>429</v>
      </c>
      <c r="G313" s="231">
        <f>G314</f>
        <v>0</v>
      </c>
      <c r="H313" s="232">
        <f>H314</f>
        <v>0</v>
      </c>
      <c r="I313" s="54"/>
      <c r="J313" s="54"/>
      <c r="K313" s="54" t="e">
        <f>#REF!-H313</f>
        <v>#REF!</v>
      </c>
      <c r="L313" s="54"/>
    </row>
    <row r="314" spans="6:12" ht="24.75" customHeight="1">
      <c r="F314" s="182" t="s">
        <v>430</v>
      </c>
      <c r="G314" s="231">
        <v>0</v>
      </c>
      <c r="H314" s="232">
        <v>0</v>
      </c>
      <c r="I314" s="54"/>
      <c r="J314" s="54"/>
      <c r="K314" s="54" t="e">
        <f>#REF!-H314</f>
        <v>#REF!</v>
      </c>
      <c r="L314" s="54"/>
    </row>
    <row r="315" spans="6:12" ht="24.75" customHeight="1">
      <c r="F315" s="233" t="s">
        <v>431</v>
      </c>
      <c r="G315" s="231">
        <f>SUM(G316,G326,G348,G355,G367,G376,G390,G399,G408,G416,G424,G433)</f>
        <v>10533</v>
      </c>
      <c r="H315" s="232">
        <f>SUM(H316,H326,H348,H355,H367,H376,H390,H399,H408,H416,H424,H433)</f>
        <v>10533</v>
      </c>
      <c r="I315" s="54"/>
      <c r="J315" s="54"/>
      <c r="K315" s="54" t="e">
        <f>#REF!-H315</f>
        <v>#REF!</v>
      </c>
      <c r="L315" s="54"/>
    </row>
    <row r="316" spans="6:12" ht="24.75" customHeight="1">
      <c r="F316" s="233" t="s">
        <v>95</v>
      </c>
      <c r="G316" s="231">
        <f>SUM(G317:G325)</f>
        <v>794</v>
      </c>
      <c r="H316" s="232">
        <f>SUM(H317:H325)</f>
        <v>794</v>
      </c>
      <c r="I316" s="54"/>
      <c r="J316" s="54"/>
      <c r="K316" s="54" t="e">
        <f>#REF!-H316</f>
        <v>#REF!</v>
      </c>
      <c r="L316" s="54"/>
    </row>
    <row r="317" spans="6:12" ht="24.75" customHeight="1">
      <c r="F317" s="182" t="s">
        <v>432</v>
      </c>
      <c r="G317" s="231">
        <v>0</v>
      </c>
      <c r="H317" s="232">
        <v>0</v>
      </c>
      <c r="I317" s="54"/>
      <c r="J317" s="54"/>
      <c r="K317" s="54" t="e">
        <f>#REF!-H317</f>
        <v>#REF!</v>
      </c>
      <c r="L317" s="54"/>
    </row>
    <row r="318" spans="6:12" ht="24.75" customHeight="1">
      <c r="F318" s="182" t="s">
        <v>433</v>
      </c>
      <c r="G318" s="231">
        <v>0</v>
      </c>
      <c r="H318" s="232">
        <v>0</v>
      </c>
      <c r="I318" s="54"/>
      <c r="J318" s="54"/>
      <c r="K318" s="54" t="e">
        <f>#REF!-H318</f>
        <v>#REF!</v>
      </c>
      <c r="L318" s="54"/>
    </row>
    <row r="319" spans="6:12" ht="24.75" customHeight="1">
      <c r="F319" s="182" t="s">
        <v>96</v>
      </c>
      <c r="G319" s="231">
        <v>671</v>
      </c>
      <c r="H319" s="232">
        <v>671</v>
      </c>
      <c r="I319" s="54"/>
      <c r="J319" s="54"/>
      <c r="K319" s="54" t="e">
        <f>#REF!-H319</f>
        <v>#REF!</v>
      </c>
      <c r="L319" s="54"/>
    </row>
    <row r="320" spans="6:12" ht="24.75" customHeight="1">
      <c r="F320" s="182" t="s">
        <v>434</v>
      </c>
      <c r="G320" s="231">
        <v>0</v>
      </c>
      <c r="H320" s="232">
        <v>0</v>
      </c>
      <c r="I320" s="54"/>
      <c r="J320" s="54"/>
      <c r="K320" s="54" t="e">
        <f>#REF!-H320</f>
        <v>#REF!</v>
      </c>
      <c r="L320" s="54"/>
    </row>
    <row r="321" spans="6:12" ht="24.75" customHeight="1">
      <c r="F321" s="182" t="s">
        <v>435</v>
      </c>
      <c r="G321" s="231">
        <v>0</v>
      </c>
      <c r="H321" s="232">
        <v>0</v>
      </c>
      <c r="I321" s="54"/>
      <c r="J321" s="54"/>
      <c r="K321" s="54" t="e">
        <f>#REF!-H321</f>
        <v>#REF!</v>
      </c>
      <c r="L321" s="54" t="e">
        <f>K321/H321*100</f>
        <v>#REF!</v>
      </c>
    </row>
    <row r="322" spans="6:12" ht="24.75" customHeight="1">
      <c r="F322" s="182" t="s">
        <v>436</v>
      </c>
      <c r="G322" s="231">
        <v>0</v>
      </c>
      <c r="H322" s="232">
        <v>0</v>
      </c>
      <c r="I322" s="53">
        <f>SUM(I323:I330)</f>
        <v>0</v>
      </c>
      <c r="J322" s="53">
        <f>SUM(J323:J330)</f>
        <v>0</v>
      </c>
      <c r="K322" s="53" t="e">
        <f>#REF!-H322</f>
        <v>#REF!</v>
      </c>
      <c r="L322" s="53" t="e">
        <f>K322/H322*100</f>
        <v>#REF!</v>
      </c>
    </row>
    <row r="323" spans="1:13" s="38" customFormat="1" ht="24.75" customHeight="1">
      <c r="A323" s="42"/>
      <c r="B323" s="42"/>
      <c r="C323" s="42"/>
      <c r="D323" s="42"/>
      <c r="E323" s="42"/>
      <c r="F323" s="182" t="s">
        <v>437</v>
      </c>
      <c r="G323" s="231">
        <v>0</v>
      </c>
      <c r="H323" s="232">
        <v>0</v>
      </c>
      <c r="I323" s="60"/>
      <c r="J323" s="60"/>
      <c r="K323" s="60" t="e">
        <f>#REF!-H323</f>
        <v>#REF!</v>
      </c>
      <c r="L323" s="60" t="e">
        <f>K323/H323*100</f>
        <v>#REF!</v>
      </c>
      <c r="M323" s="61"/>
    </row>
    <row r="324" spans="1:13" s="38" customFormat="1" ht="24.75" customHeight="1">
      <c r="A324" s="42"/>
      <c r="B324" s="42"/>
      <c r="C324" s="42"/>
      <c r="D324" s="42"/>
      <c r="E324" s="42"/>
      <c r="F324" s="182" t="s">
        <v>438</v>
      </c>
      <c r="G324" s="231">
        <v>0</v>
      </c>
      <c r="H324" s="232">
        <v>0</v>
      </c>
      <c r="I324" s="60"/>
      <c r="J324" s="60"/>
      <c r="K324" s="60"/>
      <c r="L324" s="60"/>
      <c r="M324" s="61"/>
    </row>
    <row r="325" spans="6:12" ht="24.75" customHeight="1">
      <c r="F325" s="182" t="s">
        <v>97</v>
      </c>
      <c r="G325" s="231">
        <v>123</v>
      </c>
      <c r="H325" s="232">
        <v>123</v>
      </c>
      <c r="I325" s="60"/>
      <c r="J325" s="62"/>
      <c r="K325" s="62" t="e">
        <f>#REF!-H325</f>
        <v>#REF!</v>
      </c>
      <c r="L325" s="62"/>
    </row>
    <row r="326" spans="6:12" ht="24.75" customHeight="1">
      <c r="F326" s="233" t="s">
        <v>98</v>
      </c>
      <c r="G326" s="231">
        <f>SUM(G327:G347)</f>
        <v>8013</v>
      </c>
      <c r="H326" s="232">
        <f>SUM(H327:H347)</f>
        <v>8013</v>
      </c>
      <c r="I326" s="60"/>
      <c r="J326" s="62"/>
      <c r="K326" s="54" t="e">
        <f>#REF!-H326</f>
        <v>#REF!</v>
      </c>
      <c r="L326" s="54" t="e">
        <f>K326/H326*100</f>
        <v>#REF!</v>
      </c>
    </row>
    <row r="327" spans="6:12" ht="24.75" customHeight="1">
      <c r="F327" s="182" t="s">
        <v>101</v>
      </c>
      <c r="G327" s="231">
        <v>4504</v>
      </c>
      <c r="H327" s="232">
        <v>4504</v>
      </c>
      <c r="I327" s="60"/>
      <c r="J327" s="62"/>
      <c r="K327" s="54"/>
      <c r="L327" s="54"/>
    </row>
    <row r="328" spans="6:12" ht="24.75" customHeight="1">
      <c r="F328" s="182" t="s">
        <v>254</v>
      </c>
      <c r="G328" s="231">
        <v>0</v>
      </c>
      <c r="H328" s="232">
        <v>0</v>
      </c>
      <c r="I328" s="60"/>
      <c r="J328" s="62"/>
      <c r="K328" s="54"/>
      <c r="L328" s="54"/>
    </row>
    <row r="329" spans="6:12" ht="24.75" customHeight="1">
      <c r="F329" s="182" t="s">
        <v>255</v>
      </c>
      <c r="G329" s="231">
        <v>0</v>
      </c>
      <c r="H329" s="232">
        <v>0</v>
      </c>
      <c r="I329" s="60"/>
      <c r="J329" s="62"/>
      <c r="K329" s="54"/>
      <c r="L329" s="54"/>
    </row>
    <row r="330" spans="6:12" ht="24.75" customHeight="1">
      <c r="F330" s="182" t="s">
        <v>439</v>
      </c>
      <c r="G330" s="231">
        <v>1313</v>
      </c>
      <c r="H330" s="232">
        <v>1313</v>
      </c>
      <c r="I330" s="60"/>
      <c r="J330" s="62"/>
      <c r="K330" s="54" t="e">
        <f>#REF!-H330</f>
        <v>#REF!</v>
      </c>
      <c r="L330" s="54" t="e">
        <f>K330/H330*100</f>
        <v>#REF!</v>
      </c>
    </row>
    <row r="331" spans="6:12" ht="24.75" customHeight="1">
      <c r="F331" s="182" t="s">
        <v>440</v>
      </c>
      <c r="G331" s="231">
        <v>80</v>
      </c>
      <c r="H331" s="232">
        <v>80</v>
      </c>
      <c r="I331" s="53">
        <f>SUM(I332:I334)</f>
        <v>0</v>
      </c>
      <c r="J331" s="53">
        <f>SUM(J332:J334)</f>
        <v>0</v>
      </c>
      <c r="K331" s="53" t="e">
        <f>#REF!-H331</f>
        <v>#REF!</v>
      </c>
      <c r="L331" s="53" t="e">
        <f>K331/H331*100</f>
        <v>#REF!</v>
      </c>
    </row>
    <row r="332" spans="6:12" ht="24.75" customHeight="1">
      <c r="F332" s="182" t="s">
        <v>441</v>
      </c>
      <c r="G332" s="231">
        <v>160</v>
      </c>
      <c r="H332" s="232">
        <v>160</v>
      </c>
      <c r="I332" s="55"/>
      <c r="J332" s="55"/>
      <c r="K332" s="55"/>
      <c r="L332" s="55"/>
    </row>
    <row r="333" spans="6:13" ht="24.75" customHeight="1">
      <c r="F333" s="182" t="s">
        <v>442</v>
      </c>
      <c r="G333" s="231">
        <v>50</v>
      </c>
      <c r="H333" s="232">
        <v>50</v>
      </c>
      <c r="I333" s="54"/>
      <c r="J333" s="54"/>
      <c r="K333" s="54" t="e">
        <f>#REF!-H333</f>
        <v>#REF!</v>
      </c>
      <c r="L333" s="54" t="e">
        <f>K333/H333*100</f>
        <v>#REF!</v>
      </c>
      <c r="M333" s="41"/>
    </row>
    <row r="334" spans="6:12" ht="24.75" customHeight="1">
      <c r="F334" s="182" t="s">
        <v>443</v>
      </c>
      <c r="G334" s="231">
        <v>20</v>
      </c>
      <c r="H334" s="232">
        <v>20</v>
      </c>
      <c r="I334" s="54"/>
      <c r="J334" s="54"/>
      <c r="K334" s="54" t="e">
        <f>#REF!-H334</f>
        <v>#REF!</v>
      </c>
      <c r="L334" s="54"/>
    </row>
    <row r="335" spans="6:12" ht="24.75" customHeight="1">
      <c r="F335" s="182" t="s">
        <v>444</v>
      </c>
      <c r="G335" s="231">
        <v>60</v>
      </c>
      <c r="H335" s="232">
        <v>60</v>
      </c>
      <c r="I335" s="53">
        <f>SUM(I336:I338)</f>
        <v>0</v>
      </c>
      <c r="J335" s="53">
        <f>SUM(J336:J338)</f>
        <v>0</v>
      </c>
      <c r="K335" s="63" t="e">
        <f>#REF!-H335</f>
        <v>#REF!</v>
      </c>
      <c r="L335" s="63" t="e">
        <f>K335/H335*100</f>
        <v>#REF!</v>
      </c>
    </row>
    <row r="336" spans="6:12" ht="24.75" customHeight="1">
      <c r="F336" s="182" t="s">
        <v>445</v>
      </c>
      <c r="G336" s="231">
        <v>0</v>
      </c>
      <c r="H336" s="232">
        <v>0</v>
      </c>
      <c r="I336" s="54"/>
      <c r="J336" s="54"/>
      <c r="K336" s="54" t="e">
        <f>#REF!-H336</f>
        <v>#REF!</v>
      </c>
      <c r="L336" s="54" t="e">
        <f>K336/H336*100</f>
        <v>#REF!</v>
      </c>
    </row>
    <row r="337" spans="6:12" ht="24.75" customHeight="1">
      <c r="F337" s="182" t="s">
        <v>446</v>
      </c>
      <c r="G337" s="231">
        <v>41</v>
      </c>
      <c r="H337" s="232">
        <v>41</v>
      </c>
      <c r="I337" s="54"/>
      <c r="J337" s="54"/>
      <c r="K337" s="54" t="e">
        <f>#REF!-H337</f>
        <v>#REF!</v>
      </c>
      <c r="L337" s="54"/>
    </row>
    <row r="338" spans="6:12" ht="24.75" customHeight="1">
      <c r="F338" s="182" t="s">
        <v>447</v>
      </c>
      <c r="G338" s="231">
        <v>703</v>
      </c>
      <c r="H338" s="232">
        <v>703</v>
      </c>
      <c r="I338" s="54"/>
      <c r="J338" s="54"/>
      <c r="K338" s="54" t="e">
        <f>#REF!-H338</f>
        <v>#REF!</v>
      </c>
      <c r="L338" s="54" t="e">
        <f>K338/H338*100</f>
        <v>#REF!</v>
      </c>
    </row>
    <row r="339" spans="6:12" ht="24.75" customHeight="1">
      <c r="F339" s="182" t="s">
        <v>448</v>
      </c>
      <c r="G339" s="231">
        <v>110</v>
      </c>
      <c r="H339" s="232">
        <v>110</v>
      </c>
      <c r="I339" s="53">
        <f>SUM(I340:I341)</f>
        <v>0</v>
      </c>
      <c r="J339" s="53">
        <f>SUM(J340:J341)</f>
        <v>0</v>
      </c>
      <c r="K339" s="53" t="e">
        <f>#REF!-H339</f>
        <v>#REF!</v>
      </c>
      <c r="L339" s="53" t="e">
        <f>K339/H339*100</f>
        <v>#REF!</v>
      </c>
    </row>
    <row r="340" spans="6:12" ht="24.75" customHeight="1">
      <c r="F340" s="182" t="s">
        <v>449</v>
      </c>
      <c r="G340" s="231">
        <v>0</v>
      </c>
      <c r="H340" s="232">
        <v>0</v>
      </c>
      <c r="I340" s="55"/>
      <c r="J340" s="55"/>
      <c r="K340" s="55" t="e">
        <f>#REF!-H340</f>
        <v>#REF!</v>
      </c>
      <c r="L340" s="55" t="e">
        <f>K340/H340</f>
        <v>#REF!</v>
      </c>
    </row>
    <row r="341" spans="6:12" ht="24.75" customHeight="1">
      <c r="F341" s="182" t="s">
        <v>450</v>
      </c>
      <c r="G341" s="231">
        <v>50</v>
      </c>
      <c r="H341" s="232">
        <v>50</v>
      </c>
      <c r="I341" s="55"/>
      <c r="J341" s="55"/>
      <c r="K341" s="55"/>
      <c r="L341" s="55"/>
    </row>
    <row r="342" spans="6:12" ht="24.75" customHeight="1">
      <c r="F342" s="182" t="s">
        <v>451</v>
      </c>
      <c r="G342" s="231">
        <v>100</v>
      </c>
      <c r="H342" s="232">
        <v>100</v>
      </c>
      <c r="I342" s="53">
        <f>SUM(I343:I346)</f>
        <v>0</v>
      </c>
      <c r="J342" s="53">
        <f>SUM(J343:J346)</f>
        <v>0</v>
      </c>
      <c r="K342" s="53" t="e">
        <f>#REF!-H342</f>
        <v>#REF!</v>
      </c>
      <c r="L342" s="53" t="e">
        <f aca="true" t="shared" si="3" ref="L342:L349">K342/H342*100</f>
        <v>#REF!</v>
      </c>
    </row>
    <row r="343" spans="6:12" ht="24.75" customHeight="1">
      <c r="F343" s="182" t="s">
        <v>452</v>
      </c>
      <c r="G343" s="231">
        <v>332</v>
      </c>
      <c r="H343" s="232">
        <v>332</v>
      </c>
      <c r="I343" s="55"/>
      <c r="J343" s="55"/>
      <c r="K343" s="55" t="e">
        <f>#REF!-H343</f>
        <v>#REF!</v>
      </c>
      <c r="L343" s="55" t="e">
        <f t="shared" si="3"/>
        <v>#REF!</v>
      </c>
    </row>
    <row r="344" spans="6:12" ht="24.75" customHeight="1">
      <c r="F344" s="182" t="s">
        <v>453</v>
      </c>
      <c r="G344" s="231">
        <v>0</v>
      </c>
      <c r="H344" s="232">
        <v>0</v>
      </c>
      <c r="I344" s="55"/>
      <c r="J344" s="55"/>
      <c r="K344" s="55" t="e">
        <f>#REF!-H344</f>
        <v>#REF!</v>
      </c>
      <c r="L344" s="55" t="e">
        <f t="shared" si="3"/>
        <v>#REF!</v>
      </c>
    </row>
    <row r="345" spans="6:12" ht="24.75" customHeight="1">
      <c r="F345" s="182" t="s">
        <v>295</v>
      </c>
      <c r="G345" s="231">
        <v>118</v>
      </c>
      <c r="H345" s="232">
        <v>118</v>
      </c>
      <c r="I345" s="55"/>
      <c r="J345" s="55"/>
      <c r="K345" s="55" t="e">
        <f>#REF!-H345</f>
        <v>#REF!</v>
      </c>
      <c r="L345" s="55" t="e">
        <f t="shared" si="3"/>
        <v>#REF!</v>
      </c>
    </row>
    <row r="346" spans="6:12" ht="24.75" customHeight="1">
      <c r="F346" s="182" t="s">
        <v>262</v>
      </c>
      <c r="G346" s="231">
        <v>0</v>
      </c>
      <c r="H346" s="232">
        <v>0</v>
      </c>
      <c r="I346" s="55"/>
      <c r="J346" s="55"/>
      <c r="K346" s="55" t="e">
        <f>#REF!-H346</f>
        <v>#REF!</v>
      </c>
      <c r="L346" s="55" t="e">
        <f t="shared" si="3"/>
        <v>#REF!</v>
      </c>
    </row>
    <row r="347" spans="6:12" ht="24.75" customHeight="1">
      <c r="F347" s="182" t="s">
        <v>454</v>
      </c>
      <c r="G347" s="231">
        <v>372</v>
      </c>
      <c r="H347" s="232">
        <v>372</v>
      </c>
      <c r="I347" s="53">
        <f>SUM(I348:I354)</f>
        <v>0</v>
      </c>
      <c r="J347" s="53">
        <f>SUM(J348:J354)</f>
        <v>0</v>
      </c>
      <c r="K347" s="53" t="e">
        <f>#REF!-H347</f>
        <v>#REF!</v>
      </c>
      <c r="L347" s="53" t="e">
        <f t="shared" si="3"/>
        <v>#REF!</v>
      </c>
    </row>
    <row r="348" spans="6:12" ht="24.75" customHeight="1">
      <c r="F348" s="233" t="s">
        <v>455</v>
      </c>
      <c r="G348" s="231">
        <f>SUM(G349:G354)</f>
        <v>0</v>
      </c>
      <c r="H348" s="232">
        <f>SUM(H349:H354)</f>
        <v>0</v>
      </c>
      <c r="I348" s="54"/>
      <c r="J348" s="54"/>
      <c r="K348" s="54" t="e">
        <f>#REF!-H348</f>
        <v>#REF!</v>
      </c>
      <c r="L348" s="54" t="e">
        <f t="shared" si="3"/>
        <v>#REF!</v>
      </c>
    </row>
    <row r="349" spans="6:12" ht="24.75" customHeight="1">
      <c r="F349" s="182" t="s">
        <v>101</v>
      </c>
      <c r="G349" s="231">
        <v>0</v>
      </c>
      <c r="H349" s="232">
        <v>0</v>
      </c>
      <c r="I349" s="54"/>
      <c r="J349" s="54"/>
      <c r="K349" s="54" t="e">
        <f>#REF!-H349</f>
        <v>#REF!</v>
      </c>
      <c r="L349" s="54" t="e">
        <f t="shared" si="3"/>
        <v>#REF!</v>
      </c>
    </row>
    <row r="350" spans="6:12" ht="24.75" customHeight="1">
      <c r="F350" s="182" t="s">
        <v>254</v>
      </c>
      <c r="G350" s="231">
        <v>0</v>
      </c>
      <c r="H350" s="232">
        <v>0</v>
      </c>
      <c r="I350" s="54"/>
      <c r="J350" s="54"/>
      <c r="K350" s="54" t="e">
        <f>#REF!-H350</f>
        <v>#REF!</v>
      </c>
      <c r="L350" s="54"/>
    </row>
    <row r="351" spans="6:12" ht="24.75" customHeight="1">
      <c r="F351" s="182" t="s">
        <v>255</v>
      </c>
      <c r="G351" s="231">
        <v>0</v>
      </c>
      <c r="H351" s="232">
        <v>0</v>
      </c>
      <c r="I351" s="54"/>
      <c r="J351" s="54"/>
      <c r="K351" s="54" t="e">
        <f>#REF!-H351</f>
        <v>#REF!</v>
      </c>
      <c r="L351" s="54" t="e">
        <f>K351/H351*100</f>
        <v>#REF!</v>
      </c>
    </row>
    <row r="352" spans="6:12" ht="24.75" customHeight="1">
      <c r="F352" s="182" t="s">
        <v>456</v>
      </c>
      <c r="G352" s="231">
        <v>0</v>
      </c>
      <c r="H352" s="232">
        <v>0</v>
      </c>
      <c r="I352" s="54"/>
      <c r="J352" s="54"/>
      <c r="K352" s="54" t="e">
        <f>#REF!-H352</f>
        <v>#REF!</v>
      </c>
      <c r="L352" s="54" t="e">
        <f>K352/H352*100</f>
        <v>#REF!</v>
      </c>
    </row>
    <row r="353" spans="6:12" ht="24.75" customHeight="1">
      <c r="F353" s="182" t="s">
        <v>262</v>
      </c>
      <c r="G353" s="231">
        <v>0</v>
      </c>
      <c r="H353" s="232">
        <v>0</v>
      </c>
      <c r="I353" s="54"/>
      <c r="J353" s="54"/>
      <c r="K353" s="54" t="e">
        <f>#REF!-H353</f>
        <v>#REF!</v>
      </c>
      <c r="L353" s="54"/>
    </row>
    <row r="354" spans="6:12" ht="24.75" customHeight="1">
      <c r="F354" s="182" t="s">
        <v>457</v>
      </c>
      <c r="G354" s="231">
        <v>0</v>
      </c>
      <c r="H354" s="232">
        <v>0</v>
      </c>
      <c r="I354" s="54"/>
      <c r="J354" s="54"/>
      <c r="K354" s="54"/>
      <c r="L354" s="54"/>
    </row>
    <row r="355" spans="6:12" ht="24.75" customHeight="1">
      <c r="F355" s="233" t="s">
        <v>99</v>
      </c>
      <c r="G355" s="231">
        <f>SUM(G356:G366)</f>
        <v>153</v>
      </c>
      <c r="H355" s="232">
        <f>SUM(H356:H366)</f>
        <v>153</v>
      </c>
      <c r="I355" s="53">
        <f>SUM(I356:I359)</f>
        <v>0</v>
      </c>
      <c r="J355" s="53">
        <f>SUM(J356:J359)</f>
        <v>0</v>
      </c>
      <c r="K355" s="53" t="e">
        <f>#REF!-H355</f>
        <v>#REF!</v>
      </c>
      <c r="L355" s="53" t="e">
        <f>K355/H355*100</f>
        <v>#REF!</v>
      </c>
    </row>
    <row r="356" spans="6:12" ht="24.75" customHeight="1">
      <c r="F356" s="182" t="s">
        <v>101</v>
      </c>
      <c r="G356" s="231">
        <v>75</v>
      </c>
      <c r="H356" s="232">
        <v>75</v>
      </c>
      <c r="I356" s="54"/>
      <c r="J356" s="54"/>
      <c r="K356" s="54" t="e">
        <f>#REF!-H356</f>
        <v>#REF!</v>
      </c>
      <c r="L356" s="54" t="e">
        <f>K356/H356*100</f>
        <v>#REF!</v>
      </c>
    </row>
    <row r="357" spans="6:12" ht="24.75" customHeight="1">
      <c r="F357" s="182" t="s">
        <v>254</v>
      </c>
      <c r="G357" s="231">
        <v>0</v>
      </c>
      <c r="H357" s="232">
        <v>0</v>
      </c>
      <c r="I357" s="54"/>
      <c r="J357" s="54"/>
      <c r="K357" s="54" t="e">
        <f>#REF!-H357</f>
        <v>#REF!</v>
      </c>
      <c r="L357" s="54" t="e">
        <f>K357/H357*100</f>
        <v>#REF!</v>
      </c>
    </row>
    <row r="358" spans="6:12" ht="24.75" customHeight="1">
      <c r="F358" s="182" t="s">
        <v>255</v>
      </c>
      <c r="G358" s="231">
        <v>0</v>
      </c>
      <c r="H358" s="232">
        <v>0</v>
      </c>
      <c r="I358" s="54"/>
      <c r="J358" s="54"/>
      <c r="K358" s="54"/>
      <c r="L358" s="54"/>
    </row>
    <row r="359" spans="6:12" ht="24.75" customHeight="1">
      <c r="F359" s="182" t="s">
        <v>458</v>
      </c>
      <c r="G359" s="231">
        <v>69</v>
      </c>
      <c r="H359" s="232">
        <v>69</v>
      </c>
      <c r="I359" s="54"/>
      <c r="J359" s="54"/>
      <c r="K359" s="54" t="e">
        <f>#REF!-H359</f>
        <v>#REF!</v>
      </c>
      <c r="L359" s="54"/>
    </row>
    <row r="360" spans="6:12" ht="24.75" customHeight="1">
      <c r="F360" s="182" t="s">
        <v>459</v>
      </c>
      <c r="G360" s="231">
        <v>0</v>
      </c>
      <c r="H360" s="232">
        <v>0</v>
      </c>
      <c r="I360" s="53">
        <f>SUM(I361:I365)</f>
        <v>0</v>
      </c>
      <c r="J360" s="53">
        <f>SUM(J361:J365)</f>
        <v>0</v>
      </c>
      <c r="K360" s="53" t="e">
        <f>#REF!-H360</f>
        <v>#REF!</v>
      </c>
      <c r="L360" s="53" t="e">
        <f>K360/H360*100</f>
        <v>#REF!</v>
      </c>
    </row>
    <row r="361" spans="6:12" ht="24.75" customHeight="1">
      <c r="F361" s="182" t="s">
        <v>460</v>
      </c>
      <c r="G361" s="231">
        <v>0</v>
      </c>
      <c r="H361" s="232">
        <v>0</v>
      </c>
      <c r="I361" s="54"/>
      <c r="J361" s="54"/>
      <c r="K361" s="54" t="e">
        <f>#REF!-H361</f>
        <v>#REF!</v>
      </c>
      <c r="L361" s="54"/>
    </row>
    <row r="362" spans="6:12" ht="24.75" customHeight="1">
      <c r="F362" s="182" t="s">
        <v>461</v>
      </c>
      <c r="G362" s="231">
        <v>0</v>
      </c>
      <c r="H362" s="232">
        <v>0</v>
      </c>
      <c r="I362" s="54"/>
      <c r="J362" s="54"/>
      <c r="K362" s="54"/>
      <c r="L362" s="54"/>
    </row>
    <row r="363" spans="6:12" ht="24.75" customHeight="1">
      <c r="F363" s="182" t="s">
        <v>462</v>
      </c>
      <c r="G363" s="231">
        <v>0</v>
      </c>
      <c r="H363" s="232">
        <v>0</v>
      </c>
      <c r="I363" s="54"/>
      <c r="J363" s="54"/>
      <c r="K363" s="54" t="e">
        <f>#REF!-H363</f>
        <v>#REF!</v>
      </c>
      <c r="L363" s="54" t="e">
        <f>K363/H363*100</f>
        <v>#REF!</v>
      </c>
    </row>
    <row r="364" spans="6:12" ht="24.75" customHeight="1">
      <c r="F364" s="182" t="s">
        <v>463</v>
      </c>
      <c r="G364" s="231">
        <v>0</v>
      </c>
      <c r="H364" s="232">
        <v>0</v>
      </c>
      <c r="I364" s="54"/>
      <c r="J364" s="54"/>
      <c r="K364" s="54" t="e">
        <f>#REF!-H364</f>
        <v>#REF!</v>
      </c>
      <c r="L364" s="54" t="e">
        <f>K364/H364*100</f>
        <v>#REF!</v>
      </c>
    </row>
    <row r="365" spans="6:12" ht="24.75" customHeight="1">
      <c r="F365" s="182" t="s">
        <v>262</v>
      </c>
      <c r="G365" s="231">
        <v>0</v>
      </c>
      <c r="H365" s="232">
        <v>0</v>
      </c>
      <c r="I365" s="54"/>
      <c r="J365" s="54"/>
      <c r="K365" s="54" t="e">
        <f>#REF!-H365</f>
        <v>#REF!</v>
      </c>
      <c r="L365" s="54"/>
    </row>
    <row r="366" spans="6:12" ht="24.75" customHeight="1">
      <c r="F366" s="182" t="s">
        <v>464</v>
      </c>
      <c r="G366" s="231">
        <v>9</v>
      </c>
      <c r="H366" s="232">
        <v>9</v>
      </c>
      <c r="I366" s="53">
        <f>SUM(I367:I372)</f>
        <v>0</v>
      </c>
      <c r="J366" s="53">
        <f>SUM(J367:J372)</f>
        <v>0</v>
      </c>
      <c r="K366" s="53" t="e">
        <f>#REF!-H366</f>
        <v>#REF!</v>
      </c>
      <c r="L366" s="53" t="e">
        <f>K366/H366*100</f>
        <v>#REF!</v>
      </c>
    </row>
    <row r="367" spans="6:12" ht="24.75" customHeight="1">
      <c r="F367" s="233" t="s">
        <v>100</v>
      </c>
      <c r="G367" s="231">
        <f>SUM(G368:G375)</f>
        <v>210</v>
      </c>
      <c r="H367" s="232">
        <f>SUM(H368:H375)</f>
        <v>210</v>
      </c>
      <c r="I367" s="54"/>
      <c r="J367" s="54"/>
      <c r="K367" s="54" t="e">
        <f>#REF!-H367</f>
        <v>#REF!</v>
      </c>
      <c r="L367" s="54" t="e">
        <f>K367/H367*100</f>
        <v>#REF!</v>
      </c>
    </row>
    <row r="368" spans="6:12" ht="24.75" customHeight="1">
      <c r="F368" s="182" t="s">
        <v>101</v>
      </c>
      <c r="G368" s="231">
        <v>180</v>
      </c>
      <c r="H368" s="232">
        <v>180</v>
      </c>
      <c r="I368" s="54"/>
      <c r="J368" s="54"/>
      <c r="K368" s="54"/>
      <c r="L368" s="54"/>
    </row>
    <row r="369" spans="6:12" ht="24.75" customHeight="1">
      <c r="F369" s="182" t="s">
        <v>254</v>
      </c>
      <c r="G369" s="231">
        <v>0</v>
      </c>
      <c r="H369" s="232">
        <v>0</v>
      </c>
      <c r="I369" s="54"/>
      <c r="J369" s="54"/>
      <c r="K369" s="54" t="e">
        <f>#REF!-H369</f>
        <v>#REF!</v>
      </c>
      <c r="L369" s="54" t="e">
        <f>K369/H369*100</f>
        <v>#REF!</v>
      </c>
    </row>
    <row r="370" spans="6:12" ht="24.75" customHeight="1">
      <c r="F370" s="182" t="s">
        <v>255</v>
      </c>
      <c r="G370" s="231">
        <v>0</v>
      </c>
      <c r="H370" s="232">
        <v>0</v>
      </c>
      <c r="I370" s="54"/>
      <c r="J370" s="54"/>
      <c r="K370" s="54"/>
      <c r="L370" s="54"/>
    </row>
    <row r="371" spans="6:12" ht="24.75" customHeight="1">
      <c r="F371" s="182" t="s">
        <v>465</v>
      </c>
      <c r="G371" s="231">
        <v>17</v>
      </c>
      <c r="H371" s="232">
        <v>17</v>
      </c>
      <c r="I371" s="54"/>
      <c r="J371" s="54"/>
      <c r="K371" s="54"/>
      <c r="L371" s="54"/>
    </row>
    <row r="372" spans="6:12" ht="24.75" customHeight="1">
      <c r="F372" s="182" t="s">
        <v>466</v>
      </c>
      <c r="G372" s="231">
        <v>0</v>
      </c>
      <c r="H372" s="232">
        <v>0</v>
      </c>
      <c r="I372" s="54"/>
      <c r="J372" s="54"/>
      <c r="K372" s="54" t="e">
        <f>#REF!-H372</f>
        <v>#REF!</v>
      </c>
      <c r="L372" s="54" t="e">
        <f aca="true" t="shared" si="4" ref="L372:L379">K372/H372*100</f>
        <v>#REF!</v>
      </c>
    </row>
    <row r="373" spans="6:12" ht="24.75" customHeight="1">
      <c r="F373" s="182" t="s">
        <v>467</v>
      </c>
      <c r="G373" s="231">
        <v>0</v>
      </c>
      <c r="H373" s="232">
        <v>0</v>
      </c>
      <c r="I373" s="53">
        <f>SUM(I374:I377)</f>
        <v>0</v>
      </c>
      <c r="J373" s="53">
        <f>SUM(J374:J377)</f>
        <v>0</v>
      </c>
      <c r="K373" s="53" t="e">
        <f>#REF!-H373</f>
        <v>#REF!</v>
      </c>
      <c r="L373" s="53" t="e">
        <f t="shared" si="4"/>
        <v>#REF!</v>
      </c>
    </row>
    <row r="374" spans="6:12" ht="24.75" customHeight="1">
      <c r="F374" s="182" t="s">
        <v>262</v>
      </c>
      <c r="G374" s="231">
        <v>0</v>
      </c>
      <c r="H374" s="232">
        <v>0</v>
      </c>
      <c r="I374" s="54"/>
      <c r="J374" s="54"/>
      <c r="K374" s="54" t="e">
        <f>#REF!-H374</f>
        <v>#REF!</v>
      </c>
      <c r="L374" s="54" t="e">
        <f t="shared" si="4"/>
        <v>#REF!</v>
      </c>
    </row>
    <row r="375" spans="6:12" ht="24.75" customHeight="1">
      <c r="F375" s="182" t="s">
        <v>102</v>
      </c>
      <c r="G375" s="231">
        <v>13</v>
      </c>
      <c r="H375" s="232">
        <v>13</v>
      </c>
      <c r="I375" s="54"/>
      <c r="J375" s="54"/>
      <c r="K375" s="54" t="e">
        <f>#REF!-H375</f>
        <v>#REF!</v>
      </c>
      <c r="L375" s="54" t="e">
        <f t="shared" si="4"/>
        <v>#REF!</v>
      </c>
    </row>
    <row r="376" spans="6:12" ht="24.75" customHeight="1">
      <c r="F376" s="233" t="s">
        <v>103</v>
      </c>
      <c r="G376" s="231">
        <f>SUM(G377:G389)</f>
        <v>797</v>
      </c>
      <c r="H376" s="232">
        <f>SUM(H377:H389)</f>
        <v>797</v>
      </c>
      <c r="I376" s="54"/>
      <c r="J376" s="54"/>
      <c r="K376" s="54" t="e">
        <f>#REF!-H376</f>
        <v>#REF!</v>
      </c>
      <c r="L376" s="54" t="e">
        <f t="shared" si="4"/>
        <v>#REF!</v>
      </c>
    </row>
    <row r="377" spans="6:12" ht="24.75" customHeight="1">
      <c r="F377" s="182" t="s">
        <v>101</v>
      </c>
      <c r="G377" s="231">
        <v>462</v>
      </c>
      <c r="H377" s="232">
        <v>462</v>
      </c>
      <c r="I377" s="54"/>
      <c r="J377" s="54"/>
      <c r="K377" s="54" t="e">
        <f>#REF!-H377</f>
        <v>#REF!</v>
      </c>
      <c r="L377" s="54" t="e">
        <f t="shared" si="4"/>
        <v>#REF!</v>
      </c>
    </row>
    <row r="378" spans="6:12" ht="24.75" customHeight="1">
      <c r="F378" s="182" t="s">
        <v>254</v>
      </c>
      <c r="G378" s="231">
        <v>0</v>
      </c>
      <c r="H378" s="232">
        <v>0</v>
      </c>
      <c r="I378" s="53">
        <f>SUM(I379:I381)</f>
        <v>0</v>
      </c>
      <c r="J378" s="53">
        <f>SUM(J379:J381)</f>
        <v>0</v>
      </c>
      <c r="K378" s="53" t="e">
        <f>#REF!-H378</f>
        <v>#REF!</v>
      </c>
      <c r="L378" s="53" t="e">
        <f t="shared" si="4"/>
        <v>#REF!</v>
      </c>
    </row>
    <row r="379" spans="6:12" ht="24.75" customHeight="1">
      <c r="F379" s="182" t="s">
        <v>255</v>
      </c>
      <c r="G379" s="231">
        <v>0</v>
      </c>
      <c r="H379" s="232">
        <v>0</v>
      </c>
      <c r="I379" s="54"/>
      <c r="J379" s="54"/>
      <c r="K379" s="54" t="e">
        <f>#REF!-H379</f>
        <v>#REF!</v>
      </c>
      <c r="L379" s="54" t="e">
        <f t="shared" si="4"/>
        <v>#REF!</v>
      </c>
    </row>
    <row r="380" spans="6:12" ht="24.75" customHeight="1">
      <c r="F380" s="182" t="s">
        <v>468</v>
      </c>
      <c r="G380" s="231">
        <v>41</v>
      </c>
      <c r="H380" s="232">
        <v>41</v>
      </c>
      <c r="I380" s="54"/>
      <c r="J380" s="54"/>
      <c r="K380" s="54"/>
      <c r="L380" s="54"/>
    </row>
    <row r="381" spans="6:12" ht="24.75" customHeight="1">
      <c r="F381" s="182" t="s">
        <v>469</v>
      </c>
      <c r="G381" s="231">
        <v>13</v>
      </c>
      <c r="H381" s="232">
        <v>13</v>
      </c>
      <c r="I381" s="54"/>
      <c r="J381" s="54"/>
      <c r="K381" s="54" t="e">
        <f>#REF!-H381</f>
        <v>#REF!</v>
      </c>
      <c r="L381" s="54" t="e">
        <f aca="true" t="shared" si="5" ref="L381:L388">K381/H381*100</f>
        <v>#REF!</v>
      </c>
    </row>
    <row r="382" spans="6:12" ht="24.75" customHeight="1">
      <c r="F382" s="182" t="s">
        <v>470</v>
      </c>
      <c r="G382" s="231">
        <v>3</v>
      </c>
      <c r="H382" s="232">
        <v>3</v>
      </c>
      <c r="I382" s="53">
        <f>SUM(I383:I384)</f>
        <v>0</v>
      </c>
      <c r="J382" s="53">
        <f>SUM(J383:J384)</f>
        <v>0</v>
      </c>
      <c r="K382" s="53" t="e">
        <f>#REF!-H382</f>
        <v>#REF!</v>
      </c>
      <c r="L382" s="53" t="e">
        <f t="shared" si="5"/>
        <v>#REF!</v>
      </c>
    </row>
    <row r="383" spans="6:12" ht="24.75" customHeight="1">
      <c r="F383" s="182" t="s">
        <v>471</v>
      </c>
      <c r="G383" s="231">
        <v>257</v>
      </c>
      <c r="H383" s="232">
        <v>257</v>
      </c>
      <c r="I383" s="54"/>
      <c r="J383" s="54"/>
      <c r="K383" s="54" t="e">
        <f>#REF!-H383</f>
        <v>#REF!</v>
      </c>
      <c r="L383" s="54" t="e">
        <f t="shared" si="5"/>
        <v>#REF!</v>
      </c>
    </row>
    <row r="384" spans="6:12" ht="24.75" customHeight="1">
      <c r="F384" s="182" t="s">
        <v>472</v>
      </c>
      <c r="G384" s="231">
        <v>0</v>
      </c>
      <c r="H384" s="232">
        <v>0</v>
      </c>
      <c r="I384" s="54"/>
      <c r="J384" s="54"/>
      <c r="K384" s="54" t="e">
        <f>#REF!-H384</f>
        <v>#REF!</v>
      </c>
      <c r="L384" s="54" t="e">
        <f t="shared" si="5"/>
        <v>#REF!</v>
      </c>
    </row>
    <row r="385" spans="6:12" ht="24.75" customHeight="1">
      <c r="F385" s="182" t="s">
        <v>473</v>
      </c>
      <c r="G385" s="231">
        <v>0</v>
      </c>
      <c r="H385" s="232">
        <v>0</v>
      </c>
      <c r="I385" s="53">
        <f>SUM(I386:I387)</f>
        <v>0</v>
      </c>
      <c r="J385" s="53">
        <f>SUM(J386:J387)</f>
        <v>0</v>
      </c>
      <c r="K385" s="53" t="e">
        <f>#REF!-H385</f>
        <v>#REF!</v>
      </c>
      <c r="L385" s="53" t="e">
        <f t="shared" si="5"/>
        <v>#REF!</v>
      </c>
    </row>
    <row r="386" spans="6:12" ht="24.75" customHeight="1">
      <c r="F386" s="182" t="s">
        <v>1427</v>
      </c>
      <c r="G386" s="231">
        <v>21</v>
      </c>
      <c r="H386" s="232">
        <v>21</v>
      </c>
      <c r="I386" s="54"/>
      <c r="J386" s="54"/>
      <c r="K386" s="54" t="e">
        <f>#REF!-H386</f>
        <v>#REF!</v>
      </c>
      <c r="L386" s="54" t="e">
        <f t="shared" si="5"/>
        <v>#REF!</v>
      </c>
    </row>
    <row r="387" spans="6:12" ht="24.75" customHeight="1">
      <c r="F387" s="182" t="s">
        <v>1428</v>
      </c>
      <c r="G387" s="231">
        <v>0</v>
      </c>
      <c r="H387" s="232">
        <v>0</v>
      </c>
      <c r="I387" s="54"/>
      <c r="J387" s="54"/>
      <c r="K387" s="54" t="e">
        <f>#REF!-H387</f>
        <v>#REF!</v>
      </c>
      <c r="L387" s="54" t="e">
        <f t="shared" si="5"/>
        <v>#REF!</v>
      </c>
    </row>
    <row r="388" spans="6:12" ht="24.75" customHeight="1">
      <c r="F388" s="182" t="s">
        <v>262</v>
      </c>
      <c r="G388" s="231">
        <v>0</v>
      </c>
      <c r="H388" s="232">
        <v>0</v>
      </c>
      <c r="I388" s="53">
        <f>SUM(I389:I390)</f>
        <v>0</v>
      </c>
      <c r="J388" s="53">
        <f>SUM(J389:J390)</f>
        <v>0</v>
      </c>
      <c r="K388" s="53" t="e">
        <f>#REF!-H388</f>
        <v>#REF!</v>
      </c>
      <c r="L388" s="53" t="e">
        <f t="shared" si="5"/>
        <v>#REF!</v>
      </c>
    </row>
    <row r="389" spans="6:12" ht="24.75" customHeight="1">
      <c r="F389" s="182" t="s">
        <v>474</v>
      </c>
      <c r="G389" s="231">
        <v>0</v>
      </c>
      <c r="H389" s="232">
        <v>0</v>
      </c>
      <c r="I389" s="54"/>
      <c r="J389" s="54"/>
      <c r="K389" s="54" t="e">
        <f>#REF!-H389</f>
        <v>#REF!</v>
      </c>
      <c r="L389" s="54"/>
    </row>
    <row r="390" spans="6:12" ht="24.75" customHeight="1">
      <c r="F390" s="233" t="s">
        <v>475</v>
      </c>
      <c r="G390" s="231">
        <f>SUM(G391:G398)</f>
        <v>0</v>
      </c>
      <c r="H390" s="232">
        <f>SUM(H391:H398)</f>
        <v>0</v>
      </c>
      <c r="I390" s="54"/>
      <c r="J390" s="54"/>
      <c r="K390" s="54" t="e">
        <f>#REF!-H390</f>
        <v>#REF!</v>
      </c>
      <c r="L390" s="54" t="e">
        <f aca="true" t="shared" si="6" ref="L390:L398">K390/H390*100</f>
        <v>#REF!</v>
      </c>
    </row>
    <row r="391" spans="6:12" ht="24.75" customHeight="1">
      <c r="F391" s="182" t="s">
        <v>101</v>
      </c>
      <c r="G391" s="231">
        <v>0</v>
      </c>
      <c r="H391" s="232">
        <v>0</v>
      </c>
      <c r="I391" s="53">
        <f>SUM(I392:I393)</f>
        <v>0</v>
      </c>
      <c r="J391" s="53">
        <f>SUM(J392:J393)</f>
        <v>0</v>
      </c>
      <c r="K391" s="53" t="e">
        <f>#REF!-H391</f>
        <v>#REF!</v>
      </c>
      <c r="L391" s="53" t="e">
        <f t="shared" si="6"/>
        <v>#REF!</v>
      </c>
    </row>
    <row r="392" spans="6:12" ht="24.75" customHeight="1">
      <c r="F392" s="182" t="s">
        <v>254</v>
      </c>
      <c r="G392" s="231">
        <v>0</v>
      </c>
      <c r="H392" s="232">
        <v>0</v>
      </c>
      <c r="I392" s="54"/>
      <c r="J392" s="54"/>
      <c r="K392" s="55" t="e">
        <f>#REF!-H392</f>
        <v>#REF!</v>
      </c>
      <c r="L392" s="55" t="e">
        <f t="shared" si="6"/>
        <v>#REF!</v>
      </c>
    </row>
    <row r="393" spans="6:12" ht="24.75" customHeight="1">
      <c r="F393" s="182" t="s">
        <v>255</v>
      </c>
      <c r="G393" s="231">
        <v>0</v>
      </c>
      <c r="H393" s="232">
        <v>0</v>
      </c>
      <c r="I393" s="54"/>
      <c r="J393" s="54"/>
      <c r="K393" s="55" t="e">
        <f>#REF!-H393</f>
        <v>#REF!</v>
      </c>
      <c r="L393" s="55" t="e">
        <f t="shared" si="6"/>
        <v>#REF!</v>
      </c>
    </row>
    <row r="394" spans="6:12" ht="24.75" customHeight="1">
      <c r="F394" s="182" t="s">
        <v>476</v>
      </c>
      <c r="G394" s="231">
        <v>0</v>
      </c>
      <c r="H394" s="232">
        <v>0</v>
      </c>
      <c r="I394" s="53">
        <f>SUM(I395)</f>
        <v>0</v>
      </c>
      <c r="J394" s="53">
        <f>SUM(J395)</f>
        <v>0</v>
      </c>
      <c r="K394" s="53" t="e">
        <f>#REF!-H394</f>
        <v>#REF!</v>
      </c>
      <c r="L394" s="53" t="e">
        <f t="shared" si="6"/>
        <v>#REF!</v>
      </c>
    </row>
    <row r="395" spans="6:12" ht="24.75" customHeight="1">
      <c r="F395" s="182" t="s">
        <v>477</v>
      </c>
      <c r="G395" s="231">
        <v>0</v>
      </c>
      <c r="H395" s="232">
        <v>0</v>
      </c>
      <c r="I395" s="54"/>
      <c r="J395" s="54"/>
      <c r="K395" s="54" t="e">
        <f>#REF!-H395</f>
        <v>#REF!</v>
      </c>
      <c r="L395" s="54" t="e">
        <f t="shared" si="6"/>
        <v>#REF!</v>
      </c>
    </row>
    <row r="396" spans="6:12" ht="24.75" customHeight="1">
      <c r="F396" s="182" t="s">
        <v>478</v>
      </c>
      <c r="G396" s="231">
        <v>0</v>
      </c>
      <c r="H396" s="232">
        <v>0</v>
      </c>
      <c r="I396" s="53">
        <f>I397+I401+I408+I412+I421+I431+I434+I438+I446</f>
        <v>0</v>
      </c>
      <c r="J396" s="53">
        <f>J397+J401+J408+J412+J421+J431+J434+J438+J446</f>
        <v>0</v>
      </c>
      <c r="K396" s="53" t="e">
        <f>#REF!-H396</f>
        <v>#REF!</v>
      </c>
      <c r="L396" s="53" t="e">
        <f t="shared" si="6"/>
        <v>#REF!</v>
      </c>
    </row>
    <row r="397" spans="6:12" ht="24.75" customHeight="1">
      <c r="F397" s="182" t="s">
        <v>262</v>
      </c>
      <c r="G397" s="231">
        <v>0</v>
      </c>
      <c r="H397" s="232">
        <v>0</v>
      </c>
      <c r="I397" s="53">
        <f>SUM(I398:I400)</f>
        <v>0</v>
      </c>
      <c r="J397" s="53">
        <f>SUM(J398:J400)</f>
        <v>0</v>
      </c>
      <c r="K397" s="53" t="e">
        <f>#REF!-H397</f>
        <v>#REF!</v>
      </c>
      <c r="L397" s="53" t="e">
        <f t="shared" si="6"/>
        <v>#REF!</v>
      </c>
    </row>
    <row r="398" spans="6:12" ht="24.75" customHeight="1">
      <c r="F398" s="182" t="s">
        <v>479</v>
      </c>
      <c r="G398" s="231">
        <v>0</v>
      </c>
      <c r="H398" s="232">
        <v>0</v>
      </c>
      <c r="I398" s="54"/>
      <c r="J398" s="54"/>
      <c r="K398" s="54" t="e">
        <f>#REF!-H398</f>
        <v>#REF!</v>
      </c>
      <c r="L398" s="54" t="e">
        <f t="shared" si="6"/>
        <v>#REF!</v>
      </c>
    </row>
    <row r="399" spans="6:12" ht="24.75" customHeight="1">
      <c r="F399" s="233" t="s">
        <v>480</v>
      </c>
      <c r="G399" s="231">
        <f>SUM(G400:G407)</f>
        <v>0</v>
      </c>
      <c r="H399" s="232">
        <f>SUM(H400:H407)</f>
        <v>0</v>
      </c>
      <c r="I399" s="54"/>
      <c r="J399" s="54"/>
      <c r="K399" s="54"/>
      <c r="L399" s="54"/>
    </row>
    <row r="400" spans="6:12" ht="24.75" customHeight="1">
      <c r="F400" s="182" t="s">
        <v>101</v>
      </c>
      <c r="G400" s="231">
        <v>0</v>
      </c>
      <c r="H400" s="232">
        <v>0</v>
      </c>
      <c r="I400" s="54"/>
      <c r="J400" s="54"/>
      <c r="K400" s="54" t="e">
        <f>#REF!-H400</f>
        <v>#REF!</v>
      </c>
      <c r="L400" s="54" t="e">
        <f aca="true" t="shared" si="7" ref="L400:L416">K400/H400*100</f>
        <v>#REF!</v>
      </c>
    </row>
    <row r="401" spans="6:12" ht="24.75" customHeight="1">
      <c r="F401" s="182" t="s">
        <v>254</v>
      </c>
      <c r="G401" s="231">
        <v>0</v>
      </c>
      <c r="H401" s="232">
        <v>0</v>
      </c>
      <c r="I401" s="53">
        <f>SUM(I402:I407)</f>
        <v>0</v>
      </c>
      <c r="J401" s="53">
        <f>SUM(J402:J407)</f>
        <v>0</v>
      </c>
      <c r="K401" s="53" t="e">
        <f>#REF!-H401</f>
        <v>#REF!</v>
      </c>
      <c r="L401" s="53" t="e">
        <f t="shared" si="7"/>
        <v>#REF!</v>
      </c>
    </row>
    <row r="402" spans="6:12" ht="24.75" customHeight="1">
      <c r="F402" s="182" t="s">
        <v>255</v>
      </c>
      <c r="G402" s="231">
        <v>0</v>
      </c>
      <c r="H402" s="232">
        <v>0</v>
      </c>
      <c r="I402" s="54"/>
      <c r="J402" s="54"/>
      <c r="K402" s="54" t="e">
        <f>#REF!-H402</f>
        <v>#REF!</v>
      </c>
      <c r="L402" s="54" t="e">
        <f t="shared" si="7"/>
        <v>#REF!</v>
      </c>
    </row>
    <row r="403" spans="6:12" ht="24.75" customHeight="1">
      <c r="F403" s="182" t="s">
        <v>481</v>
      </c>
      <c r="G403" s="231">
        <v>0</v>
      </c>
      <c r="H403" s="232">
        <v>0</v>
      </c>
      <c r="I403" s="54"/>
      <c r="J403" s="54"/>
      <c r="K403" s="54" t="e">
        <f>#REF!-H403</f>
        <v>#REF!</v>
      </c>
      <c r="L403" s="54" t="e">
        <f t="shared" si="7"/>
        <v>#REF!</v>
      </c>
    </row>
    <row r="404" spans="6:12" ht="24.75" customHeight="1">
      <c r="F404" s="182" t="s">
        <v>482</v>
      </c>
      <c r="G404" s="231">
        <v>0</v>
      </c>
      <c r="H404" s="232">
        <v>0</v>
      </c>
      <c r="I404" s="54"/>
      <c r="J404" s="54"/>
      <c r="K404" s="54" t="e">
        <f>#REF!-H404</f>
        <v>#REF!</v>
      </c>
      <c r="L404" s="54" t="e">
        <f t="shared" si="7"/>
        <v>#REF!</v>
      </c>
    </row>
    <row r="405" spans="6:12" ht="24.75" customHeight="1">
      <c r="F405" s="182" t="s">
        <v>483</v>
      </c>
      <c r="G405" s="231">
        <v>0</v>
      </c>
      <c r="H405" s="232">
        <v>0</v>
      </c>
      <c r="I405" s="54"/>
      <c r="J405" s="54"/>
      <c r="K405" s="54" t="e">
        <f>#REF!-H405</f>
        <v>#REF!</v>
      </c>
      <c r="L405" s="54" t="e">
        <f t="shared" si="7"/>
        <v>#REF!</v>
      </c>
    </row>
    <row r="406" spans="6:12" ht="24.75" customHeight="1">
      <c r="F406" s="182" t="s">
        <v>262</v>
      </c>
      <c r="G406" s="231">
        <v>0</v>
      </c>
      <c r="H406" s="232">
        <v>0</v>
      </c>
      <c r="I406" s="54"/>
      <c r="J406" s="54"/>
      <c r="K406" s="54" t="e">
        <f>#REF!-H406</f>
        <v>#REF!</v>
      </c>
      <c r="L406" s="54" t="e">
        <f t="shared" si="7"/>
        <v>#REF!</v>
      </c>
    </row>
    <row r="407" spans="6:12" ht="24.75" customHeight="1">
      <c r="F407" s="182" t="s">
        <v>484</v>
      </c>
      <c r="G407" s="231">
        <v>0</v>
      </c>
      <c r="H407" s="232">
        <v>0</v>
      </c>
      <c r="I407" s="54"/>
      <c r="J407" s="54"/>
      <c r="K407" s="54" t="e">
        <f>#REF!-H407</f>
        <v>#REF!</v>
      </c>
      <c r="L407" s="54" t="e">
        <f t="shared" si="7"/>
        <v>#REF!</v>
      </c>
    </row>
    <row r="408" spans="6:12" ht="24.75" customHeight="1">
      <c r="F408" s="233" t="s">
        <v>104</v>
      </c>
      <c r="G408" s="231">
        <f>SUM(G409:G415)</f>
        <v>61</v>
      </c>
      <c r="H408" s="232">
        <f>SUM(H409:H415)</f>
        <v>61</v>
      </c>
      <c r="I408" s="64">
        <f>SUM(I409:I411)</f>
        <v>0</v>
      </c>
      <c r="J408" s="64">
        <f>SUM(J409:J411)</f>
        <v>0</v>
      </c>
      <c r="K408" s="64" t="e">
        <f>#REF!-H408</f>
        <v>#REF!</v>
      </c>
      <c r="L408" s="64" t="e">
        <f t="shared" si="7"/>
        <v>#REF!</v>
      </c>
    </row>
    <row r="409" spans="6:12" ht="24.75" customHeight="1">
      <c r="F409" s="182" t="s">
        <v>101</v>
      </c>
      <c r="G409" s="231">
        <v>46</v>
      </c>
      <c r="H409" s="232">
        <v>46</v>
      </c>
      <c r="I409" s="65"/>
      <c r="J409" s="65"/>
      <c r="K409" s="65" t="e">
        <f>#REF!-H409</f>
        <v>#REF!</v>
      </c>
      <c r="L409" s="65" t="e">
        <f t="shared" si="7"/>
        <v>#REF!</v>
      </c>
    </row>
    <row r="410" spans="6:12" ht="24.75" customHeight="1">
      <c r="F410" s="182" t="s">
        <v>254</v>
      </c>
      <c r="G410" s="231">
        <v>0</v>
      </c>
      <c r="H410" s="232">
        <v>0</v>
      </c>
      <c r="I410" s="54"/>
      <c r="J410" s="54"/>
      <c r="K410" s="65" t="e">
        <f>#REF!-H410</f>
        <v>#REF!</v>
      </c>
      <c r="L410" s="65" t="e">
        <f t="shared" si="7"/>
        <v>#REF!</v>
      </c>
    </row>
    <row r="411" spans="6:12" ht="24.75" customHeight="1">
      <c r="F411" s="182" t="s">
        <v>255</v>
      </c>
      <c r="G411" s="231">
        <v>0</v>
      </c>
      <c r="H411" s="232">
        <v>0</v>
      </c>
      <c r="I411" s="54"/>
      <c r="J411" s="54"/>
      <c r="K411" s="65" t="e">
        <f>#REF!-H411</f>
        <v>#REF!</v>
      </c>
      <c r="L411" s="65" t="e">
        <f t="shared" si="7"/>
        <v>#REF!</v>
      </c>
    </row>
    <row r="412" spans="6:12" ht="24.75" customHeight="1">
      <c r="F412" s="182" t="s">
        <v>485</v>
      </c>
      <c r="G412" s="231">
        <v>0</v>
      </c>
      <c r="H412" s="232">
        <v>0</v>
      </c>
      <c r="I412" s="53">
        <f>SUM(I413:I420)</f>
        <v>0</v>
      </c>
      <c r="J412" s="53">
        <f>SUM(J413:J420)</f>
        <v>0</v>
      </c>
      <c r="K412" s="53" t="e">
        <f>#REF!-H412</f>
        <v>#REF!</v>
      </c>
      <c r="L412" s="53" t="e">
        <f t="shared" si="7"/>
        <v>#REF!</v>
      </c>
    </row>
    <row r="413" spans="6:12" ht="24.75" customHeight="1">
      <c r="F413" s="182" t="s">
        <v>486</v>
      </c>
      <c r="G413" s="231">
        <v>13</v>
      </c>
      <c r="H413" s="232">
        <v>13</v>
      </c>
      <c r="I413" s="54"/>
      <c r="J413" s="54"/>
      <c r="K413" s="54" t="e">
        <f>#REF!-H413</f>
        <v>#REF!</v>
      </c>
      <c r="L413" s="54" t="e">
        <f t="shared" si="7"/>
        <v>#REF!</v>
      </c>
    </row>
    <row r="414" spans="6:12" ht="24.75" customHeight="1">
      <c r="F414" s="182" t="s">
        <v>262</v>
      </c>
      <c r="G414" s="231">
        <v>0</v>
      </c>
      <c r="H414" s="232">
        <v>0</v>
      </c>
      <c r="I414" s="54"/>
      <c r="J414" s="54"/>
      <c r="K414" s="54" t="e">
        <f>#REF!-H414</f>
        <v>#REF!</v>
      </c>
      <c r="L414" s="54" t="e">
        <f t="shared" si="7"/>
        <v>#REF!</v>
      </c>
    </row>
    <row r="415" spans="6:12" ht="24.75" customHeight="1">
      <c r="F415" s="182" t="s">
        <v>487</v>
      </c>
      <c r="G415" s="231">
        <v>2</v>
      </c>
      <c r="H415" s="232">
        <v>2</v>
      </c>
      <c r="I415" s="54"/>
      <c r="J415" s="54"/>
      <c r="K415" s="54" t="e">
        <f>#REF!-H415</f>
        <v>#REF!</v>
      </c>
      <c r="L415" s="54" t="e">
        <f t="shared" si="7"/>
        <v>#REF!</v>
      </c>
    </row>
    <row r="416" spans="6:12" ht="24.75" customHeight="1">
      <c r="F416" s="233" t="s">
        <v>488</v>
      </c>
      <c r="G416" s="231">
        <f>SUM(G417:G423)</f>
        <v>0</v>
      </c>
      <c r="H416" s="232">
        <f>SUM(H417:H423)</f>
        <v>0</v>
      </c>
      <c r="I416" s="54"/>
      <c r="J416" s="54"/>
      <c r="K416" s="54" t="e">
        <f>#REF!-H416</f>
        <v>#REF!</v>
      </c>
      <c r="L416" s="54" t="e">
        <f t="shared" si="7"/>
        <v>#REF!</v>
      </c>
    </row>
    <row r="417" spans="6:12" ht="24.75" customHeight="1">
      <c r="F417" s="182" t="s">
        <v>101</v>
      </c>
      <c r="G417" s="231">
        <v>0</v>
      </c>
      <c r="H417" s="232">
        <v>0</v>
      </c>
      <c r="I417" s="54"/>
      <c r="J417" s="54"/>
      <c r="K417" s="54"/>
      <c r="L417" s="54"/>
    </row>
    <row r="418" spans="6:12" ht="24.75" customHeight="1">
      <c r="F418" s="182" t="s">
        <v>254</v>
      </c>
      <c r="G418" s="231">
        <v>0</v>
      </c>
      <c r="H418" s="232">
        <v>0</v>
      </c>
      <c r="I418" s="54"/>
      <c r="J418" s="54"/>
      <c r="K418" s="54"/>
      <c r="L418" s="54"/>
    </row>
    <row r="419" spans="6:12" ht="24.75" customHeight="1">
      <c r="F419" s="182" t="s">
        <v>489</v>
      </c>
      <c r="G419" s="231">
        <v>0</v>
      </c>
      <c r="H419" s="232">
        <v>0</v>
      </c>
      <c r="I419" s="54"/>
      <c r="J419" s="54"/>
      <c r="K419" s="54"/>
      <c r="L419" s="54"/>
    </row>
    <row r="420" spans="6:12" ht="24.75" customHeight="1">
      <c r="F420" s="182" t="s">
        <v>490</v>
      </c>
      <c r="G420" s="231">
        <v>0</v>
      </c>
      <c r="H420" s="232">
        <v>0</v>
      </c>
      <c r="I420" s="54"/>
      <c r="J420" s="54"/>
      <c r="K420" s="54" t="e">
        <f>#REF!-H420</f>
        <v>#REF!</v>
      </c>
      <c r="L420" s="54" t="e">
        <f>K420/H420*100</f>
        <v>#REF!</v>
      </c>
    </row>
    <row r="421" spans="6:12" ht="24.75" customHeight="1">
      <c r="F421" s="182" t="s">
        <v>491</v>
      </c>
      <c r="G421" s="231">
        <v>0</v>
      </c>
      <c r="H421" s="232">
        <v>0</v>
      </c>
      <c r="I421" s="53">
        <f>SUM(I422:I430)</f>
        <v>0</v>
      </c>
      <c r="J421" s="53">
        <f>SUM(J422:J430)</f>
        <v>0</v>
      </c>
      <c r="K421" s="53" t="e">
        <f>#REF!-H421</f>
        <v>#REF!</v>
      </c>
      <c r="L421" s="53" t="e">
        <f>K421/H421*100</f>
        <v>#REF!</v>
      </c>
    </row>
    <row r="422" spans="6:12" ht="24.75" customHeight="1">
      <c r="F422" s="182" t="s">
        <v>451</v>
      </c>
      <c r="G422" s="231">
        <v>0</v>
      </c>
      <c r="H422" s="232">
        <v>0</v>
      </c>
      <c r="I422" s="54"/>
      <c r="J422" s="54"/>
      <c r="K422" s="54" t="e">
        <f>#REF!-H422</f>
        <v>#REF!</v>
      </c>
      <c r="L422" s="54" t="e">
        <f>K422/H422*100</f>
        <v>#REF!</v>
      </c>
    </row>
    <row r="423" spans="6:12" ht="24.75" customHeight="1">
      <c r="F423" s="182" t="s">
        <v>492</v>
      </c>
      <c r="G423" s="231">
        <v>0</v>
      </c>
      <c r="H423" s="232">
        <v>0</v>
      </c>
      <c r="I423" s="54"/>
      <c r="J423" s="54"/>
      <c r="K423" s="54" t="e">
        <f>#REF!-H423</f>
        <v>#REF!</v>
      </c>
      <c r="L423" s="54"/>
    </row>
    <row r="424" spans="6:12" ht="24.75" customHeight="1">
      <c r="F424" s="233" t="s">
        <v>1429</v>
      </c>
      <c r="G424" s="231">
        <f>SUM(G425:G432)</f>
        <v>0</v>
      </c>
      <c r="H424" s="232">
        <f>SUM(H425:H432)</f>
        <v>0</v>
      </c>
      <c r="I424" s="54"/>
      <c r="J424" s="54"/>
      <c r="K424" s="54" t="e">
        <f>#REF!-H424</f>
        <v>#REF!</v>
      </c>
      <c r="L424" s="54"/>
    </row>
    <row r="425" spans="6:12" ht="24.75" customHeight="1">
      <c r="F425" s="182" t="s">
        <v>1430</v>
      </c>
      <c r="G425" s="231">
        <v>0</v>
      </c>
      <c r="H425" s="232">
        <v>0</v>
      </c>
      <c r="I425" s="54"/>
      <c r="J425" s="54"/>
      <c r="K425" s="54" t="e">
        <f>#REF!-H425</f>
        <v>#REF!</v>
      </c>
      <c r="L425" s="54" t="e">
        <f>K425/H425*100</f>
        <v>#REF!</v>
      </c>
    </row>
    <row r="426" spans="6:12" ht="24.75" customHeight="1">
      <c r="F426" s="182" t="s">
        <v>101</v>
      </c>
      <c r="G426" s="231">
        <v>0</v>
      </c>
      <c r="H426" s="232">
        <v>0</v>
      </c>
      <c r="I426" s="54"/>
      <c r="J426" s="54"/>
      <c r="K426" s="54" t="e">
        <f>#REF!-H426</f>
        <v>#REF!</v>
      </c>
      <c r="L426" s="54" t="e">
        <f>K426/H426*100</f>
        <v>#REF!</v>
      </c>
    </row>
    <row r="427" spans="6:12" ht="24.75" customHeight="1">
      <c r="F427" s="182" t="s">
        <v>1431</v>
      </c>
      <c r="G427" s="231">
        <v>0</v>
      </c>
      <c r="H427" s="232">
        <v>0</v>
      </c>
      <c r="I427" s="54"/>
      <c r="J427" s="54"/>
      <c r="K427" s="54" t="e">
        <f>#REF!-H427</f>
        <v>#REF!</v>
      </c>
      <c r="L427" s="54" t="e">
        <f>K427/H427*100</f>
        <v>#REF!</v>
      </c>
    </row>
    <row r="428" spans="6:12" ht="24.75" customHeight="1">
      <c r="F428" s="182" t="s">
        <v>1432</v>
      </c>
      <c r="G428" s="231">
        <v>0</v>
      </c>
      <c r="H428" s="232">
        <v>0</v>
      </c>
      <c r="I428" s="54"/>
      <c r="J428" s="54"/>
      <c r="K428" s="54" t="e">
        <f>#REF!-H428</f>
        <v>#REF!</v>
      </c>
      <c r="L428" s="54" t="e">
        <f>K428/H428*100</f>
        <v>#REF!</v>
      </c>
    </row>
    <row r="429" spans="6:12" ht="24.75" customHeight="1">
      <c r="F429" s="182" t="s">
        <v>1433</v>
      </c>
      <c r="G429" s="231">
        <v>0</v>
      </c>
      <c r="H429" s="232">
        <v>0</v>
      </c>
      <c r="I429" s="54"/>
      <c r="J429" s="54"/>
      <c r="K429" s="54" t="e">
        <f>#REF!-H429</f>
        <v>#REF!</v>
      </c>
      <c r="L429" s="54"/>
    </row>
    <row r="430" spans="6:12" ht="24.75" customHeight="1">
      <c r="F430" s="182" t="s">
        <v>1434</v>
      </c>
      <c r="G430" s="231">
        <v>0</v>
      </c>
      <c r="H430" s="232">
        <v>0</v>
      </c>
      <c r="I430" s="54"/>
      <c r="J430" s="54"/>
      <c r="K430" s="54" t="e">
        <f>#REF!-H430</f>
        <v>#REF!</v>
      </c>
      <c r="L430" s="54" t="e">
        <f>K430/H430*100</f>
        <v>#REF!</v>
      </c>
    </row>
    <row r="431" spans="6:12" ht="24.75" customHeight="1">
      <c r="F431" s="182" t="s">
        <v>1435</v>
      </c>
      <c r="G431" s="231">
        <v>0</v>
      </c>
      <c r="H431" s="232">
        <v>0</v>
      </c>
      <c r="I431" s="53">
        <f>SUM(I432:I433)</f>
        <v>0</v>
      </c>
      <c r="J431" s="53">
        <f>SUM(J432:J433)</f>
        <v>0</v>
      </c>
      <c r="K431" s="53" t="e">
        <f>#REF!-H431</f>
        <v>#REF!</v>
      </c>
      <c r="L431" s="53" t="e">
        <f>K431/H431*100</f>
        <v>#REF!</v>
      </c>
    </row>
    <row r="432" spans="6:12" ht="24.75" customHeight="1">
      <c r="F432" s="182" t="s">
        <v>1436</v>
      </c>
      <c r="G432" s="231">
        <v>0</v>
      </c>
      <c r="H432" s="232">
        <v>0</v>
      </c>
      <c r="I432" s="54"/>
      <c r="J432" s="54"/>
      <c r="K432" s="54" t="e">
        <f>#REF!-H432</f>
        <v>#REF!</v>
      </c>
      <c r="L432" s="54"/>
    </row>
    <row r="433" spans="6:12" ht="24.75" customHeight="1">
      <c r="F433" s="233" t="s">
        <v>493</v>
      </c>
      <c r="G433" s="231">
        <f>G434+G435</f>
        <v>505</v>
      </c>
      <c r="H433" s="232">
        <f>H434+H435</f>
        <v>505</v>
      </c>
      <c r="I433" s="54"/>
      <c r="J433" s="54"/>
      <c r="K433" s="54" t="e">
        <f>#REF!-H433</f>
        <v>#REF!</v>
      </c>
      <c r="L433" s="54"/>
    </row>
    <row r="434" spans="6:12" ht="24.75" customHeight="1">
      <c r="F434" s="182" t="s">
        <v>494</v>
      </c>
      <c r="G434" s="231">
        <v>450</v>
      </c>
      <c r="H434" s="232">
        <v>450</v>
      </c>
      <c r="I434" s="53">
        <f>SUM(I435:I437)</f>
        <v>0</v>
      </c>
      <c r="J434" s="53">
        <f>SUM(J435:J437)</f>
        <v>0</v>
      </c>
      <c r="K434" s="53" t="e">
        <f>#REF!-H434</f>
        <v>#REF!</v>
      </c>
      <c r="L434" s="53" t="e">
        <f aca="true" t="shared" si="8" ref="L434:L439">K434/H434*100</f>
        <v>#REF!</v>
      </c>
    </row>
    <row r="435" spans="6:12" ht="24.75" customHeight="1">
      <c r="F435" s="182" t="s">
        <v>495</v>
      </c>
      <c r="G435" s="231">
        <v>55</v>
      </c>
      <c r="H435" s="232">
        <v>55</v>
      </c>
      <c r="I435" s="54"/>
      <c r="J435" s="54"/>
      <c r="K435" s="54" t="e">
        <f>#REF!-H435</f>
        <v>#REF!</v>
      </c>
      <c r="L435" s="54" t="e">
        <f t="shared" si="8"/>
        <v>#REF!</v>
      </c>
    </row>
    <row r="436" spans="6:12" ht="24.75" customHeight="1">
      <c r="F436" s="233" t="s">
        <v>496</v>
      </c>
      <c r="G436" s="231">
        <f>SUM(G437,G442,G451,G458,G464,G468,G472,G476,G482,G489)</f>
        <v>69924</v>
      </c>
      <c r="H436" s="232">
        <f>SUM(H437,H442,H451,H458,H464,H468,H472,H476,H482,H489)</f>
        <v>69924</v>
      </c>
      <c r="I436" s="54"/>
      <c r="J436" s="54"/>
      <c r="K436" s="54" t="e">
        <f>#REF!-H436</f>
        <v>#REF!</v>
      </c>
      <c r="L436" s="54" t="e">
        <f t="shared" si="8"/>
        <v>#REF!</v>
      </c>
    </row>
    <row r="437" spans="6:12" ht="24.75" customHeight="1">
      <c r="F437" s="233" t="s">
        <v>105</v>
      </c>
      <c r="G437" s="231">
        <f>SUM(G438:G441)</f>
        <v>556</v>
      </c>
      <c r="H437" s="232">
        <f>SUM(H438:H441)</f>
        <v>556</v>
      </c>
      <c r="I437" s="54"/>
      <c r="J437" s="54"/>
      <c r="K437" s="54" t="e">
        <f>#REF!-H437</f>
        <v>#REF!</v>
      </c>
      <c r="L437" s="54" t="e">
        <f t="shared" si="8"/>
        <v>#REF!</v>
      </c>
    </row>
    <row r="438" spans="6:12" ht="24.75" customHeight="1">
      <c r="F438" s="182" t="s">
        <v>101</v>
      </c>
      <c r="G438" s="231">
        <v>435</v>
      </c>
      <c r="H438" s="232">
        <v>435</v>
      </c>
      <c r="I438" s="53">
        <f>SUM(I439:I445)</f>
        <v>0</v>
      </c>
      <c r="J438" s="53">
        <f>SUM(J439:J445)</f>
        <v>0</v>
      </c>
      <c r="K438" s="53" t="e">
        <f>#REF!-H438</f>
        <v>#REF!</v>
      </c>
      <c r="L438" s="53" t="e">
        <f t="shared" si="8"/>
        <v>#REF!</v>
      </c>
    </row>
    <row r="439" spans="6:12" ht="24.75" customHeight="1">
      <c r="F439" s="182" t="s">
        <v>254</v>
      </c>
      <c r="G439" s="231">
        <v>0</v>
      </c>
      <c r="H439" s="232">
        <v>0</v>
      </c>
      <c r="I439" s="54"/>
      <c r="J439" s="54"/>
      <c r="K439" s="54" t="e">
        <f>#REF!-H439</f>
        <v>#REF!</v>
      </c>
      <c r="L439" s="54" t="e">
        <f t="shared" si="8"/>
        <v>#REF!</v>
      </c>
    </row>
    <row r="440" spans="6:12" ht="24.75" customHeight="1">
      <c r="F440" s="182" t="s">
        <v>255</v>
      </c>
      <c r="G440" s="231">
        <v>0</v>
      </c>
      <c r="H440" s="232">
        <v>0</v>
      </c>
      <c r="I440" s="54"/>
      <c r="J440" s="54"/>
      <c r="K440" s="54"/>
      <c r="L440" s="54"/>
    </row>
    <row r="441" spans="6:12" ht="24.75" customHeight="1">
      <c r="F441" s="182" t="s">
        <v>497</v>
      </c>
      <c r="G441" s="231">
        <v>121</v>
      </c>
      <c r="H441" s="232">
        <v>121</v>
      </c>
      <c r="I441" s="54"/>
      <c r="J441" s="54"/>
      <c r="K441" s="54" t="e">
        <f>#REF!-H441</f>
        <v>#REF!</v>
      </c>
      <c r="L441" s="54"/>
    </row>
    <row r="442" spans="6:12" ht="24.75" customHeight="1">
      <c r="F442" s="233" t="s">
        <v>106</v>
      </c>
      <c r="G442" s="231">
        <f>SUM(G443:G450)</f>
        <v>65344</v>
      </c>
      <c r="H442" s="232">
        <f>SUM(H443:H450)</f>
        <v>65344</v>
      </c>
      <c r="I442" s="54"/>
      <c r="J442" s="54"/>
      <c r="K442" s="54"/>
      <c r="L442" s="54"/>
    </row>
    <row r="443" spans="6:12" ht="24.75" customHeight="1">
      <c r="F443" s="182" t="s">
        <v>107</v>
      </c>
      <c r="G443" s="231">
        <v>1646</v>
      </c>
      <c r="H443" s="232">
        <v>1646</v>
      </c>
      <c r="I443" s="54"/>
      <c r="J443" s="54"/>
      <c r="K443" s="54"/>
      <c r="L443" s="54"/>
    </row>
    <row r="444" spans="6:12" ht="24.75" customHeight="1">
      <c r="F444" s="182" t="s">
        <v>108</v>
      </c>
      <c r="G444" s="231">
        <v>30563</v>
      </c>
      <c r="H444" s="232">
        <v>30563</v>
      </c>
      <c r="I444" s="54"/>
      <c r="J444" s="54"/>
      <c r="K444" s="54" t="e">
        <f>#REF!-H444</f>
        <v>#REF!</v>
      </c>
      <c r="L444" s="54"/>
    </row>
    <row r="445" spans="6:12" ht="24.75" customHeight="1">
      <c r="F445" s="182" t="s">
        <v>109</v>
      </c>
      <c r="G445" s="231">
        <v>19300</v>
      </c>
      <c r="H445" s="232">
        <v>19300</v>
      </c>
      <c r="I445" s="54"/>
      <c r="J445" s="54"/>
      <c r="K445" s="54" t="e">
        <f>#REF!-H445</f>
        <v>#REF!</v>
      </c>
      <c r="L445" s="54" t="e">
        <f>K445/H445*100</f>
        <v>#REF!</v>
      </c>
    </row>
    <row r="446" spans="6:12" ht="24.75" customHeight="1">
      <c r="F446" s="182" t="s">
        <v>110</v>
      </c>
      <c r="G446" s="231">
        <v>8668</v>
      </c>
      <c r="H446" s="232">
        <v>8668</v>
      </c>
      <c r="I446" s="53">
        <f>SUM(I447)</f>
        <v>0</v>
      </c>
      <c r="J446" s="53">
        <f>SUM(J447)</f>
        <v>0</v>
      </c>
      <c r="K446" s="53" t="e">
        <f>#REF!-H446</f>
        <v>#REF!</v>
      </c>
      <c r="L446" s="53"/>
    </row>
    <row r="447" spans="6:12" ht="24.75" customHeight="1">
      <c r="F447" s="182" t="s">
        <v>111</v>
      </c>
      <c r="G447" s="231">
        <v>0</v>
      </c>
      <c r="H447" s="232">
        <v>0</v>
      </c>
      <c r="I447" s="54"/>
      <c r="J447" s="54"/>
      <c r="K447" s="54" t="e">
        <f>#REF!-H447</f>
        <v>#REF!</v>
      </c>
      <c r="L447" s="54"/>
    </row>
    <row r="448" spans="6:12" ht="24.75" customHeight="1">
      <c r="F448" s="182" t="s">
        <v>112</v>
      </c>
      <c r="G448" s="231">
        <v>0</v>
      </c>
      <c r="H448" s="232">
        <v>0</v>
      </c>
      <c r="I448" s="53">
        <f>I449+I454+I456+I461+I465+I467+I471+I473+I477</f>
        <v>0</v>
      </c>
      <c r="J448" s="53">
        <f>J449+J454+J456+J461+J465+J467+J471+J473+J477</f>
        <v>0</v>
      </c>
      <c r="K448" s="53" t="e">
        <f>#REF!-H448</f>
        <v>#REF!</v>
      </c>
      <c r="L448" s="53" t="e">
        <f>K448/H448*100</f>
        <v>#REF!</v>
      </c>
    </row>
    <row r="449" spans="6:12" ht="24.75" customHeight="1">
      <c r="F449" s="182" t="s">
        <v>498</v>
      </c>
      <c r="G449" s="231">
        <v>0</v>
      </c>
      <c r="H449" s="232">
        <v>0</v>
      </c>
      <c r="I449" s="53">
        <f>SUM(I450:I453)</f>
        <v>0</v>
      </c>
      <c r="J449" s="53">
        <f>SUM(J450:J453)</f>
        <v>0</v>
      </c>
      <c r="K449" s="53" t="e">
        <f>#REF!-H449</f>
        <v>#REF!</v>
      </c>
      <c r="L449" s="53" t="e">
        <f>K449/H449*100</f>
        <v>#REF!</v>
      </c>
    </row>
    <row r="450" spans="6:12" ht="24.75" customHeight="1">
      <c r="F450" s="182" t="s">
        <v>113</v>
      </c>
      <c r="G450" s="231">
        <v>5167</v>
      </c>
      <c r="H450" s="232">
        <v>5167</v>
      </c>
      <c r="I450" s="54"/>
      <c r="J450" s="54"/>
      <c r="K450" s="54" t="e">
        <f>#REF!-H450</f>
        <v>#REF!</v>
      </c>
      <c r="L450" s="54" t="e">
        <f>K450/H450*100</f>
        <v>#REF!</v>
      </c>
    </row>
    <row r="451" spans="6:12" ht="24.75" customHeight="1">
      <c r="F451" s="233" t="s">
        <v>114</v>
      </c>
      <c r="G451" s="231">
        <f>SUM(G452:G457)</f>
        <v>992</v>
      </c>
      <c r="H451" s="232">
        <f>SUM(H452:H457)</f>
        <v>992</v>
      </c>
      <c r="I451" s="54"/>
      <c r="J451" s="54"/>
      <c r="K451" s="54"/>
      <c r="L451" s="54"/>
    </row>
    <row r="452" spans="6:12" ht="24.75" customHeight="1">
      <c r="F452" s="182" t="s">
        <v>499</v>
      </c>
      <c r="G452" s="231">
        <v>0</v>
      </c>
      <c r="H452" s="232">
        <v>0</v>
      </c>
      <c r="I452" s="54"/>
      <c r="J452" s="54"/>
      <c r="K452" s="54"/>
      <c r="L452" s="54"/>
    </row>
    <row r="453" spans="6:12" ht="24.75" customHeight="1">
      <c r="F453" s="182" t="s">
        <v>500</v>
      </c>
      <c r="G453" s="231">
        <v>992</v>
      </c>
      <c r="H453" s="232">
        <v>992</v>
      </c>
      <c r="I453" s="54"/>
      <c r="J453" s="54"/>
      <c r="K453" s="54" t="e">
        <f>#REF!-H453</f>
        <v>#REF!</v>
      </c>
      <c r="L453" s="54" t="e">
        <f aca="true" t="shared" si="9" ref="L453:L467">K453/H453*100</f>
        <v>#REF!</v>
      </c>
    </row>
    <row r="454" spans="6:12" ht="24.75" customHeight="1">
      <c r="F454" s="182" t="s">
        <v>501</v>
      </c>
      <c r="G454" s="231">
        <v>0</v>
      </c>
      <c r="H454" s="232">
        <v>0</v>
      </c>
      <c r="I454" s="53">
        <f>SUM(I455)</f>
        <v>0</v>
      </c>
      <c r="J454" s="53">
        <f>SUM(J455)</f>
        <v>0</v>
      </c>
      <c r="K454" s="53" t="e">
        <f>#REF!-H454</f>
        <v>#REF!</v>
      </c>
      <c r="L454" s="53" t="e">
        <f t="shared" si="9"/>
        <v>#REF!</v>
      </c>
    </row>
    <row r="455" spans="6:12" ht="24.75" customHeight="1">
      <c r="F455" s="182" t="s">
        <v>502</v>
      </c>
      <c r="G455" s="231">
        <v>0</v>
      </c>
      <c r="H455" s="232">
        <v>0</v>
      </c>
      <c r="I455" s="54"/>
      <c r="J455" s="54"/>
      <c r="K455" s="54" t="e">
        <f>#REF!-H455</f>
        <v>#REF!</v>
      </c>
      <c r="L455" s="54" t="e">
        <f t="shared" si="9"/>
        <v>#REF!</v>
      </c>
    </row>
    <row r="456" spans="6:12" ht="24.75" customHeight="1">
      <c r="F456" s="182" t="s">
        <v>503</v>
      </c>
      <c r="G456" s="231">
        <v>0</v>
      </c>
      <c r="H456" s="232">
        <v>0</v>
      </c>
      <c r="I456" s="53">
        <f>SUM(I457:I460)</f>
        <v>0</v>
      </c>
      <c r="J456" s="53">
        <f>SUM(J457:J460)</f>
        <v>0</v>
      </c>
      <c r="K456" s="53" t="e">
        <f>#REF!-H456</f>
        <v>#REF!</v>
      </c>
      <c r="L456" s="53" t="e">
        <f t="shared" si="9"/>
        <v>#REF!</v>
      </c>
    </row>
    <row r="457" spans="6:12" ht="24.75" customHeight="1">
      <c r="F457" s="182" t="s">
        <v>504</v>
      </c>
      <c r="G457" s="231">
        <v>0</v>
      </c>
      <c r="H457" s="232">
        <v>0</v>
      </c>
      <c r="I457" s="54"/>
      <c r="J457" s="54"/>
      <c r="K457" s="54">
        <f>I457-H457</f>
        <v>0</v>
      </c>
      <c r="L457" s="54" t="e">
        <f t="shared" si="9"/>
        <v>#DIV/0!</v>
      </c>
    </row>
    <row r="458" spans="6:12" ht="24.75" customHeight="1">
      <c r="F458" s="233" t="s">
        <v>115</v>
      </c>
      <c r="G458" s="231">
        <f>SUM(G459:G463)</f>
        <v>230</v>
      </c>
      <c r="H458" s="232">
        <f>SUM(H459:H463)</f>
        <v>230</v>
      </c>
      <c r="I458" s="54"/>
      <c r="J458" s="54"/>
      <c r="K458" s="54">
        <f>I458-H458</f>
        <v>-230</v>
      </c>
      <c r="L458" s="54">
        <f t="shared" si="9"/>
        <v>-100</v>
      </c>
    </row>
    <row r="459" spans="6:12" ht="24.75" customHeight="1">
      <c r="F459" s="182" t="s">
        <v>505</v>
      </c>
      <c r="G459" s="231">
        <v>230</v>
      </c>
      <c r="H459" s="232">
        <v>230</v>
      </c>
      <c r="I459" s="54"/>
      <c r="J459" s="54"/>
      <c r="K459" s="54">
        <f>I459-H459</f>
        <v>-230</v>
      </c>
      <c r="L459" s="54">
        <f t="shared" si="9"/>
        <v>-100</v>
      </c>
    </row>
    <row r="460" spans="6:12" ht="24.75" customHeight="1">
      <c r="F460" s="182" t="s">
        <v>506</v>
      </c>
      <c r="G460" s="231">
        <v>0</v>
      </c>
      <c r="H460" s="232">
        <v>0</v>
      </c>
      <c r="I460" s="54"/>
      <c r="J460" s="54"/>
      <c r="K460" s="54">
        <f>I460-H460</f>
        <v>0</v>
      </c>
      <c r="L460" s="54" t="e">
        <f t="shared" si="9"/>
        <v>#DIV/0!</v>
      </c>
    </row>
    <row r="461" spans="6:12" ht="24.75" customHeight="1">
      <c r="F461" s="182" t="s">
        <v>507</v>
      </c>
      <c r="G461" s="231">
        <v>0</v>
      </c>
      <c r="H461" s="232">
        <v>0</v>
      </c>
      <c r="I461" s="53">
        <f>SUM(I462:I464)</f>
        <v>0</v>
      </c>
      <c r="J461" s="53">
        <f>SUM(J462:J464)</f>
        <v>0</v>
      </c>
      <c r="K461" s="53" t="e">
        <f>#REF!-H461</f>
        <v>#REF!</v>
      </c>
      <c r="L461" s="53" t="e">
        <f t="shared" si="9"/>
        <v>#REF!</v>
      </c>
    </row>
    <row r="462" spans="6:12" ht="24.75" customHeight="1">
      <c r="F462" s="182" t="s">
        <v>508</v>
      </c>
      <c r="G462" s="231">
        <v>0</v>
      </c>
      <c r="H462" s="232">
        <v>0</v>
      </c>
      <c r="I462" s="54"/>
      <c r="J462" s="54"/>
      <c r="K462" s="54" t="e">
        <f>#REF!-H462</f>
        <v>#REF!</v>
      </c>
      <c r="L462" s="54" t="e">
        <f t="shared" si="9"/>
        <v>#REF!</v>
      </c>
    </row>
    <row r="463" spans="6:12" ht="24.75" customHeight="1">
      <c r="F463" s="182" t="s">
        <v>509</v>
      </c>
      <c r="G463" s="231">
        <v>0</v>
      </c>
      <c r="H463" s="232">
        <v>0</v>
      </c>
      <c r="I463" s="54"/>
      <c r="J463" s="54"/>
      <c r="K463" s="54" t="e">
        <f>#REF!-H463</f>
        <v>#REF!</v>
      </c>
      <c r="L463" s="54" t="e">
        <f t="shared" si="9"/>
        <v>#REF!</v>
      </c>
    </row>
    <row r="464" spans="6:12" ht="24.75" customHeight="1">
      <c r="F464" s="233" t="s">
        <v>116</v>
      </c>
      <c r="G464" s="231">
        <f>SUM(G465:G467)</f>
        <v>15</v>
      </c>
      <c r="H464" s="232">
        <f>SUM(H465:H467)</f>
        <v>15</v>
      </c>
      <c r="I464" s="54"/>
      <c r="J464" s="54"/>
      <c r="K464" s="54" t="e">
        <f>#REF!-H464</f>
        <v>#REF!</v>
      </c>
      <c r="L464" s="54" t="e">
        <f t="shared" si="9"/>
        <v>#REF!</v>
      </c>
    </row>
    <row r="465" spans="6:12" ht="24.75" customHeight="1">
      <c r="F465" s="182" t="s">
        <v>510</v>
      </c>
      <c r="G465" s="231">
        <v>0</v>
      </c>
      <c r="H465" s="232">
        <v>0</v>
      </c>
      <c r="I465" s="53">
        <f>SUM(I466)</f>
        <v>0</v>
      </c>
      <c r="J465" s="53">
        <f>SUM(J466)</f>
        <v>0</v>
      </c>
      <c r="K465" s="53" t="e">
        <f>#REF!-H465</f>
        <v>#REF!</v>
      </c>
      <c r="L465" s="53" t="e">
        <f t="shared" si="9"/>
        <v>#REF!</v>
      </c>
    </row>
    <row r="466" spans="6:12" ht="24.75" customHeight="1">
      <c r="F466" s="182" t="s">
        <v>511</v>
      </c>
      <c r="G466" s="231">
        <v>0</v>
      </c>
      <c r="H466" s="232">
        <v>0</v>
      </c>
      <c r="I466" s="54"/>
      <c r="J466" s="54"/>
      <c r="K466" s="54" t="e">
        <f>#REF!-H466</f>
        <v>#REF!</v>
      </c>
      <c r="L466" s="54" t="e">
        <f t="shared" si="9"/>
        <v>#REF!</v>
      </c>
    </row>
    <row r="467" spans="6:12" ht="24.75" customHeight="1">
      <c r="F467" s="182" t="s">
        <v>512</v>
      </c>
      <c r="G467" s="231">
        <v>15</v>
      </c>
      <c r="H467" s="232">
        <v>15</v>
      </c>
      <c r="I467" s="53">
        <f>SUM(I468:I470)</f>
        <v>0</v>
      </c>
      <c r="J467" s="53">
        <f>SUM(J468:J470)</f>
        <v>0</v>
      </c>
      <c r="K467" s="53" t="e">
        <f>#REF!-H467</f>
        <v>#REF!</v>
      </c>
      <c r="L467" s="53" t="e">
        <f t="shared" si="9"/>
        <v>#REF!</v>
      </c>
    </row>
    <row r="468" spans="6:12" ht="24.75" customHeight="1">
      <c r="F468" s="233" t="s">
        <v>513</v>
      </c>
      <c r="G468" s="231">
        <f>SUM(G469:G471)</f>
        <v>0</v>
      </c>
      <c r="H468" s="232">
        <f>SUM(H469:H471)</f>
        <v>0</v>
      </c>
      <c r="I468" s="54"/>
      <c r="J468" s="54"/>
      <c r="K468" s="54" t="e">
        <f>#REF!-H468</f>
        <v>#REF!</v>
      </c>
      <c r="L468" s="54"/>
    </row>
    <row r="469" spans="6:12" ht="24.75" customHeight="1">
      <c r="F469" s="182" t="s">
        <v>514</v>
      </c>
      <c r="G469" s="231">
        <v>0</v>
      </c>
      <c r="H469" s="232">
        <v>0</v>
      </c>
      <c r="I469" s="54"/>
      <c r="J469" s="54"/>
      <c r="K469" s="54" t="e">
        <f>#REF!-H469</f>
        <v>#REF!</v>
      </c>
      <c r="L469" s="54"/>
    </row>
    <row r="470" spans="6:12" ht="24.75" customHeight="1">
      <c r="F470" s="182" t="s">
        <v>515</v>
      </c>
      <c r="G470" s="231">
        <v>0</v>
      </c>
      <c r="H470" s="232">
        <v>0</v>
      </c>
      <c r="I470" s="54"/>
      <c r="J470" s="54"/>
      <c r="K470" s="54" t="e">
        <f>#REF!-H470</f>
        <v>#REF!</v>
      </c>
      <c r="L470" s="54" t="e">
        <f>K470/H470*100</f>
        <v>#REF!</v>
      </c>
    </row>
    <row r="471" spans="6:12" ht="24.75" customHeight="1">
      <c r="F471" s="182" t="s">
        <v>516</v>
      </c>
      <c r="G471" s="231">
        <v>0</v>
      </c>
      <c r="H471" s="232">
        <v>0</v>
      </c>
      <c r="I471" s="53">
        <f>SUM(I472)</f>
        <v>0</v>
      </c>
      <c r="J471" s="53">
        <f>SUM(J472)</f>
        <v>0</v>
      </c>
      <c r="K471" s="53" t="e">
        <f>#REF!-H471</f>
        <v>#REF!</v>
      </c>
      <c r="L471" s="53" t="e">
        <f>K471/H471*100</f>
        <v>#REF!</v>
      </c>
    </row>
    <row r="472" spans="6:12" ht="24.75" customHeight="1">
      <c r="F472" s="233" t="s">
        <v>117</v>
      </c>
      <c r="G472" s="231">
        <f>SUM(G473:G475)</f>
        <v>449</v>
      </c>
      <c r="H472" s="232">
        <f>SUM(H473:H475)</f>
        <v>449</v>
      </c>
      <c r="I472" s="54"/>
      <c r="J472" s="54"/>
      <c r="K472" s="54" t="e">
        <f>#REF!-H472</f>
        <v>#REF!</v>
      </c>
      <c r="L472" s="54" t="e">
        <f>K472/H472*100</f>
        <v>#REF!</v>
      </c>
    </row>
    <row r="473" spans="6:12" ht="24.75" customHeight="1">
      <c r="F473" s="182" t="s">
        <v>517</v>
      </c>
      <c r="G473" s="231">
        <v>449</v>
      </c>
      <c r="H473" s="232">
        <v>449</v>
      </c>
      <c r="I473" s="53">
        <f>SUM(I474:I476)</f>
        <v>0</v>
      </c>
      <c r="J473" s="53">
        <f>SUM(J474:J476)</f>
        <v>0</v>
      </c>
      <c r="K473" s="53" t="e">
        <f>#REF!-H473</f>
        <v>#REF!</v>
      </c>
      <c r="L473" s="53" t="e">
        <f>K473/H473*100</f>
        <v>#REF!</v>
      </c>
    </row>
    <row r="474" spans="6:12" ht="24.75" customHeight="1">
      <c r="F474" s="182" t="s">
        <v>518</v>
      </c>
      <c r="G474" s="231">
        <v>0</v>
      </c>
      <c r="H474" s="232">
        <v>0</v>
      </c>
      <c r="I474" s="54"/>
      <c r="J474" s="54"/>
      <c r="K474" s="54" t="e">
        <f>#REF!-H474</f>
        <v>#REF!</v>
      </c>
      <c r="L474" s="54" t="e">
        <f>K474/H474*100</f>
        <v>#REF!</v>
      </c>
    </row>
    <row r="475" spans="6:12" ht="24.75" customHeight="1">
      <c r="F475" s="182" t="s">
        <v>519</v>
      </c>
      <c r="G475" s="231">
        <v>0</v>
      </c>
      <c r="H475" s="232">
        <v>0</v>
      </c>
      <c r="I475" s="54"/>
      <c r="J475" s="54"/>
      <c r="K475" s="54" t="e">
        <f>#REF!-H475</f>
        <v>#REF!</v>
      </c>
      <c r="L475" s="54"/>
    </row>
    <row r="476" spans="6:12" ht="24.75" customHeight="1">
      <c r="F476" s="233" t="s">
        <v>118</v>
      </c>
      <c r="G476" s="231">
        <f>SUM(G477:G481)</f>
        <v>521</v>
      </c>
      <c r="H476" s="232">
        <f>SUM(H477:H481)</f>
        <v>521</v>
      </c>
      <c r="I476" s="54"/>
      <c r="J476" s="54"/>
      <c r="K476" s="54" t="e">
        <f>#REF!-H476</f>
        <v>#REF!</v>
      </c>
      <c r="L476" s="54"/>
    </row>
    <row r="477" spans="6:12" ht="24.75" customHeight="1">
      <c r="F477" s="182" t="s">
        <v>520</v>
      </c>
      <c r="G477" s="231">
        <v>376</v>
      </c>
      <c r="H477" s="232">
        <v>376</v>
      </c>
      <c r="I477" s="53">
        <f>SUM(I478)</f>
        <v>0</v>
      </c>
      <c r="J477" s="53">
        <f>SUM(J478)</f>
        <v>0</v>
      </c>
      <c r="K477" s="53" t="e">
        <f>#REF!-H477</f>
        <v>#REF!</v>
      </c>
      <c r="L477" s="53" t="e">
        <f>K477/H477*100</f>
        <v>#REF!</v>
      </c>
    </row>
    <row r="478" spans="6:12" ht="24.75" customHeight="1">
      <c r="F478" s="182" t="s">
        <v>521</v>
      </c>
      <c r="G478" s="231">
        <v>140</v>
      </c>
      <c r="H478" s="232">
        <v>140</v>
      </c>
      <c r="I478" s="54"/>
      <c r="J478" s="54"/>
      <c r="K478" s="54" t="e">
        <f>#REF!-H478</f>
        <v>#REF!</v>
      </c>
      <c r="L478" s="54" t="e">
        <f>K478/H478*100</f>
        <v>#REF!</v>
      </c>
    </row>
    <row r="479" spans="1:13" s="39" customFormat="1" ht="24.75" customHeight="1">
      <c r="A479" s="66"/>
      <c r="B479" s="66"/>
      <c r="C479" s="66"/>
      <c r="D479" s="66"/>
      <c r="E479" s="66"/>
      <c r="F479" s="182" t="s">
        <v>522</v>
      </c>
      <c r="G479" s="231">
        <v>5</v>
      </c>
      <c r="H479" s="232">
        <v>5</v>
      </c>
      <c r="I479" s="59">
        <f>I480+I486+I488+I491+I493</f>
        <v>0</v>
      </c>
      <c r="J479" s="59">
        <f>J480+J486+J488+J491+J493</f>
        <v>0</v>
      </c>
      <c r="K479" s="53" t="e">
        <f>#REF!-H479</f>
        <v>#REF!</v>
      </c>
      <c r="L479" s="53" t="e">
        <f>K479/H479*100</f>
        <v>#REF!</v>
      </c>
      <c r="M479" s="67"/>
    </row>
    <row r="480" spans="6:12" ht="24.75" customHeight="1">
      <c r="F480" s="182" t="s">
        <v>523</v>
      </c>
      <c r="G480" s="231">
        <v>0</v>
      </c>
      <c r="H480" s="232">
        <v>0</v>
      </c>
      <c r="I480" s="53">
        <f>SUM(I481:I485)</f>
        <v>0</v>
      </c>
      <c r="J480" s="53">
        <f>SUM(J481:J485)</f>
        <v>0</v>
      </c>
      <c r="K480" s="53" t="e">
        <f>#REF!-H480</f>
        <v>#REF!</v>
      </c>
      <c r="L480" s="53" t="e">
        <f>K480/H480*100</f>
        <v>#REF!</v>
      </c>
    </row>
    <row r="481" spans="6:12" ht="24.75" customHeight="1">
      <c r="F481" s="182" t="s">
        <v>524</v>
      </c>
      <c r="G481" s="231">
        <v>0</v>
      </c>
      <c r="H481" s="232">
        <v>0</v>
      </c>
      <c r="I481" s="54"/>
      <c r="J481" s="54"/>
      <c r="K481" s="54" t="e">
        <f>#REF!-H481</f>
        <v>#REF!</v>
      </c>
      <c r="L481" s="54" t="e">
        <f>K481/H481*100</f>
        <v>#REF!</v>
      </c>
    </row>
    <row r="482" spans="6:12" ht="24.75" customHeight="1">
      <c r="F482" s="233" t="s">
        <v>119</v>
      </c>
      <c r="G482" s="231">
        <f>SUM(G483:G488)</f>
        <v>1470</v>
      </c>
      <c r="H482" s="232">
        <f>SUM(H483:H488)</f>
        <v>1470</v>
      </c>
      <c r="I482" s="54"/>
      <c r="J482" s="54"/>
      <c r="K482" s="54"/>
      <c r="L482" s="54"/>
    </row>
    <row r="483" spans="6:12" ht="24.75" customHeight="1">
      <c r="F483" s="182" t="s">
        <v>525</v>
      </c>
      <c r="G483" s="231">
        <v>0</v>
      </c>
      <c r="H483" s="232">
        <v>0</v>
      </c>
      <c r="I483" s="54"/>
      <c r="J483" s="54"/>
      <c r="K483" s="54" t="e">
        <f>#REF!-H483</f>
        <v>#REF!</v>
      </c>
      <c r="L483" s="54" t="e">
        <f>K483/H483*100</f>
        <v>#REF!</v>
      </c>
    </row>
    <row r="484" spans="6:12" ht="24.75" customHeight="1">
      <c r="F484" s="182" t="s">
        <v>526</v>
      </c>
      <c r="G484" s="231">
        <v>0</v>
      </c>
      <c r="H484" s="232">
        <v>0</v>
      </c>
      <c r="I484" s="54"/>
      <c r="J484" s="54"/>
      <c r="K484" s="54" t="e">
        <f>#REF!-H484</f>
        <v>#REF!</v>
      </c>
      <c r="L484" s="54"/>
    </row>
    <row r="485" spans="6:12" ht="24.75" customHeight="1">
      <c r="F485" s="182" t="s">
        <v>527</v>
      </c>
      <c r="G485" s="231">
        <v>0</v>
      </c>
      <c r="H485" s="232">
        <v>0</v>
      </c>
      <c r="I485" s="54"/>
      <c r="J485" s="54"/>
      <c r="K485" s="54" t="e">
        <f>#REF!-H485</f>
        <v>#REF!</v>
      </c>
      <c r="L485" s="54" t="e">
        <f>K485/H485*100</f>
        <v>#REF!</v>
      </c>
    </row>
    <row r="486" spans="6:12" ht="24.75" customHeight="1">
      <c r="F486" s="182" t="s">
        <v>528</v>
      </c>
      <c r="G486" s="231">
        <v>0</v>
      </c>
      <c r="H486" s="232">
        <v>0</v>
      </c>
      <c r="I486" s="53">
        <f>SUM(I487)</f>
        <v>0</v>
      </c>
      <c r="J486" s="53"/>
      <c r="K486" s="53" t="e">
        <f>#REF!-H486</f>
        <v>#REF!</v>
      </c>
      <c r="L486" s="53"/>
    </row>
    <row r="487" spans="6:12" ht="24.75" customHeight="1">
      <c r="F487" s="182" t="s">
        <v>529</v>
      </c>
      <c r="G487" s="231">
        <v>0</v>
      </c>
      <c r="H487" s="232">
        <v>0</v>
      </c>
      <c r="I487" s="54"/>
      <c r="J487" s="54"/>
      <c r="K487" s="54" t="e">
        <f>#REF!-H487</f>
        <v>#REF!</v>
      </c>
      <c r="L487" s="54"/>
    </row>
    <row r="488" spans="6:12" ht="24.75" customHeight="1">
      <c r="F488" s="182" t="s">
        <v>530</v>
      </c>
      <c r="G488" s="231">
        <v>1470</v>
      </c>
      <c r="H488" s="232">
        <v>1470</v>
      </c>
      <c r="I488" s="53">
        <f>SUM(I489:I490)</f>
        <v>0</v>
      </c>
      <c r="J488" s="53">
        <f>SUM(J489:J490)</f>
        <v>0</v>
      </c>
      <c r="K488" s="53" t="e">
        <f>#REF!-H488</f>
        <v>#REF!</v>
      </c>
      <c r="L488" s="53" t="e">
        <f aca="true" t="shared" si="10" ref="L488:L501">K488/H488*100</f>
        <v>#REF!</v>
      </c>
    </row>
    <row r="489" spans="6:12" ht="24.75" customHeight="1">
      <c r="F489" s="233" t="s">
        <v>531</v>
      </c>
      <c r="G489" s="231">
        <f>G490</f>
        <v>347</v>
      </c>
      <c r="H489" s="232">
        <f>H490</f>
        <v>347</v>
      </c>
      <c r="I489" s="54"/>
      <c r="J489" s="54"/>
      <c r="K489" s="54" t="e">
        <f>#REF!-H489</f>
        <v>#REF!</v>
      </c>
      <c r="L489" s="54" t="e">
        <f t="shared" si="10"/>
        <v>#REF!</v>
      </c>
    </row>
    <row r="490" spans="6:12" ht="24.75" customHeight="1">
      <c r="F490" s="182" t="s">
        <v>532</v>
      </c>
      <c r="G490" s="231">
        <v>347</v>
      </c>
      <c r="H490" s="232">
        <v>347</v>
      </c>
      <c r="I490" s="54"/>
      <c r="J490" s="54"/>
      <c r="K490" s="54" t="e">
        <f>#REF!-H490</f>
        <v>#REF!</v>
      </c>
      <c r="L490" s="54" t="e">
        <f t="shared" si="10"/>
        <v>#REF!</v>
      </c>
    </row>
    <row r="491" spans="6:12" ht="24.75" customHeight="1">
      <c r="F491" s="233" t="s">
        <v>533</v>
      </c>
      <c r="G491" s="231">
        <f>SUM(G492,G497,G506,G512,G518,G523,G528,G535,G539,G542)</f>
        <v>2544</v>
      </c>
      <c r="H491" s="232">
        <f>SUM(H492,H497,H506,H512,H518,H523,H528,H535,H539,H542)</f>
        <v>2544</v>
      </c>
      <c r="I491" s="53">
        <f>SUM(I492)</f>
        <v>0</v>
      </c>
      <c r="J491" s="53">
        <f>SUM(J492)</f>
        <v>0</v>
      </c>
      <c r="K491" s="53" t="e">
        <f>#REF!-H491</f>
        <v>#REF!</v>
      </c>
      <c r="L491" s="53" t="e">
        <f t="shared" si="10"/>
        <v>#REF!</v>
      </c>
    </row>
    <row r="492" spans="6:12" ht="24.75" customHeight="1">
      <c r="F492" s="233" t="s">
        <v>120</v>
      </c>
      <c r="G492" s="231">
        <f>SUM(G493:G496)</f>
        <v>360</v>
      </c>
      <c r="H492" s="232">
        <f>SUM(H493:H496)</f>
        <v>360</v>
      </c>
      <c r="I492" s="54"/>
      <c r="J492" s="54"/>
      <c r="K492" s="54" t="e">
        <f>#REF!-H492</f>
        <v>#REF!</v>
      </c>
      <c r="L492" s="54" t="e">
        <f t="shared" si="10"/>
        <v>#REF!</v>
      </c>
    </row>
    <row r="493" spans="6:12" ht="24.75" customHeight="1">
      <c r="F493" s="182" t="s">
        <v>101</v>
      </c>
      <c r="G493" s="231">
        <v>320</v>
      </c>
      <c r="H493" s="232">
        <v>320</v>
      </c>
      <c r="I493" s="53">
        <f>SUM(I494)</f>
        <v>0</v>
      </c>
      <c r="J493" s="53">
        <f>SUM(J494)</f>
        <v>0</v>
      </c>
      <c r="K493" s="53" t="e">
        <f>#REF!-H493</f>
        <v>#REF!</v>
      </c>
      <c r="L493" s="53" t="e">
        <f t="shared" si="10"/>
        <v>#REF!</v>
      </c>
    </row>
    <row r="494" spans="6:12" ht="24.75" customHeight="1">
      <c r="F494" s="182" t="s">
        <v>254</v>
      </c>
      <c r="G494" s="231">
        <v>5</v>
      </c>
      <c r="H494" s="232">
        <v>5</v>
      </c>
      <c r="I494" s="54"/>
      <c r="J494" s="54"/>
      <c r="K494" s="54" t="e">
        <f>#REF!-H494</f>
        <v>#REF!</v>
      </c>
      <c r="L494" s="54" t="e">
        <f t="shared" si="10"/>
        <v>#REF!</v>
      </c>
    </row>
    <row r="495" spans="6:12" ht="24.75" customHeight="1">
      <c r="F495" s="182" t="s">
        <v>255</v>
      </c>
      <c r="G495" s="231">
        <v>0</v>
      </c>
      <c r="H495" s="232">
        <v>0</v>
      </c>
      <c r="I495" s="53">
        <f>I496+I514+I527+I541+I547+I552+I557+I560</f>
        <v>0</v>
      </c>
      <c r="J495" s="53">
        <f>J496+J514+J527+J541+J547+J552+J557+J560</f>
        <v>0</v>
      </c>
      <c r="K495" s="53" t="e">
        <f>#REF!-H495</f>
        <v>#REF!</v>
      </c>
      <c r="L495" s="53" t="e">
        <f t="shared" si="10"/>
        <v>#REF!</v>
      </c>
    </row>
    <row r="496" spans="6:12" ht="24.75" customHeight="1">
      <c r="F496" s="182" t="s">
        <v>534</v>
      </c>
      <c r="G496" s="231">
        <v>35</v>
      </c>
      <c r="H496" s="232">
        <v>35</v>
      </c>
      <c r="I496" s="53">
        <f>SUM(I497:I513)</f>
        <v>0</v>
      </c>
      <c r="J496" s="53">
        <f>SUM(J497:J513)</f>
        <v>0</v>
      </c>
      <c r="K496" s="53" t="e">
        <f>#REF!-H496</f>
        <v>#REF!</v>
      </c>
      <c r="L496" s="53" t="e">
        <f t="shared" si="10"/>
        <v>#REF!</v>
      </c>
    </row>
    <row r="497" spans="6:12" ht="24.75" customHeight="1">
      <c r="F497" s="233" t="s">
        <v>535</v>
      </c>
      <c r="G497" s="231">
        <f>SUM(G498:G505)</f>
        <v>0</v>
      </c>
      <c r="H497" s="232">
        <f>SUM(H498:H505)</f>
        <v>0</v>
      </c>
      <c r="I497" s="54"/>
      <c r="J497" s="54"/>
      <c r="K497" s="54" t="e">
        <f>#REF!-H497</f>
        <v>#REF!</v>
      </c>
      <c r="L497" s="54" t="e">
        <f t="shared" si="10"/>
        <v>#REF!</v>
      </c>
    </row>
    <row r="498" spans="6:12" ht="24.75" customHeight="1">
      <c r="F498" s="182" t="s">
        <v>536</v>
      </c>
      <c r="G498" s="231">
        <v>0</v>
      </c>
      <c r="H498" s="232">
        <v>0</v>
      </c>
      <c r="I498" s="54"/>
      <c r="J498" s="54"/>
      <c r="K498" s="54" t="e">
        <f>#REF!-H498</f>
        <v>#REF!</v>
      </c>
      <c r="L498" s="54" t="e">
        <f t="shared" si="10"/>
        <v>#REF!</v>
      </c>
    </row>
    <row r="499" spans="6:12" ht="24.75" customHeight="1">
      <c r="F499" s="182" t="s">
        <v>537</v>
      </c>
      <c r="G499" s="231">
        <v>0</v>
      </c>
      <c r="H499" s="232">
        <v>0</v>
      </c>
      <c r="I499" s="54"/>
      <c r="J499" s="54"/>
      <c r="K499" s="54" t="e">
        <f>#REF!-H499</f>
        <v>#REF!</v>
      </c>
      <c r="L499" s="54" t="e">
        <f t="shared" si="10"/>
        <v>#REF!</v>
      </c>
    </row>
    <row r="500" spans="6:12" ht="24.75" customHeight="1">
      <c r="F500" s="182" t="s">
        <v>538</v>
      </c>
      <c r="G500" s="231">
        <v>0</v>
      </c>
      <c r="H500" s="232">
        <v>0</v>
      </c>
      <c r="I500" s="54"/>
      <c r="J500" s="54"/>
      <c r="K500" s="54" t="e">
        <f>#REF!-H500</f>
        <v>#REF!</v>
      </c>
      <c r="L500" s="54" t="e">
        <f t="shared" si="10"/>
        <v>#REF!</v>
      </c>
    </row>
    <row r="501" spans="6:12" ht="24.75" customHeight="1">
      <c r="F501" s="182" t="s">
        <v>539</v>
      </c>
      <c r="G501" s="231">
        <v>0</v>
      </c>
      <c r="H501" s="232">
        <v>0</v>
      </c>
      <c r="I501" s="54"/>
      <c r="J501" s="54"/>
      <c r="K501" s="54" t="e">
        <f>#REF!-H501</f>
        <v>#REF!</v>
      </c>
      <c r="L501" s="54" t="e">
        <f t="shared" si="10"/>
        <v>#REF!</v>
      </c>
    </row>
    <row r="502" spans="6:12" ht="24.75" customHeight="1">
      <c r="F502" s="182" t="s">
        <v>540</v>
      </c>
      <c r="G502" s="231">
        <v>0</v>
      </c>
      <c r="H502" s="232">
        <v>0</v>
      </c>
      <c r="I502" s="54"/>
      <c r="J502" s="54"/>
      <c r="K502" s="54" t="e">
        <f>#REF!-H502</f>
        <v>#REF!</v>
      </c>
      <c r="L502" s="54"/>
    </row>
    <row r="503" spans="6:12" ht="24.75" customHeight="1">
      <c r="F503" s="182" t="s">
        <v>541</v>
      </c>
      <c r="G503" s="231">
        <v>0</v>
      </c>
      <c r="H503" s="232">
        <v>0</v>
      </c>
      <c r="I503" s="54"/>
      <c r="J503" s="54"/>
      <c r="K503" s="54"/>
      <c r="L503" s="54"/>
    </row>
    <row r="504" spans="6:12" ht="24.75" customHeight="1">
      <c r="F504" s="182" t="s">
        <v>542</v>
      </c>
      <c r="G504" s="231">
        <v>0</v>
      </c>
      <c r="H504" s="232">
        <v>0</v>
      </c>
      <c r="I504" s="54"/>
      <c r="J504" s="54"/>
      <c r="K504" s="54" t="e">
        <f>#REF!-H504</f>
        <v>#REF!</v>
      </c>
      <c r="L504" s="54" t="e">
        <f>K504/H504*100</f>
        <v>#REF!</v>
      </c>
    </row>
    <row r="505" spans="6:12" ht="24.75" customHeight="1">
      <c r="F505" s="182" t="s">
        <v>543</v>
      </c>
      <c r="G505" s="231">
        <v>0</v>
      </c>
      <c r="H505" s="232">
        <v>0</v>
      </c>
      <c r="I505" s="54"/>
      <c r="J505" s="54"/>
      <c r="K505" s="54" t="e">
        <f>#REF!-H505</f>
        <v>#REF!</v>
      </c>
      <c r="L505" s="54" t="e">
        <f>K505/H505*100</f>
        <v>#REF!</v>
      </c>
    </row>
    <row r="506" spans="6:12" ht="24.75" customHeight="1">
      <c r="F506" s="233" t="s">
        <v>544</v>
      </c>
      <c r="G506" s="231">
        <f>SUM(G507:G511)</f>
        <v>50</v>
      </c>
      <c r="H506" s="232">
        <f>SUM(H507:H511)</f>
        <v>50</v>
      </c>
      <c r="I506" s="54"/>
      <c r="J506" s="54"/>
      <c r="K506" s="54" t="e">
        <f>#REF!-H506</f>
        <v>#REF!</v>
      </c>
      <c r="L506" s="54" t="e">
        <f>K506/H506*100</f>
        <v>#REF!</v>
      </c>
    </row>
    <row r="507" spans="6:12" ht="24.75" customHeight="1">
      <c r="F507" s="182" t="s">
        <v>536</v>
      </c>
      <c r="G507" s="231">
        <v>0</v>
      </c>
      <c r="H507" s="232">
        <v>0</v>
      </c>
      <c r="I507" s="54"/>
      <c r="J507" s="54"/>
      <c r="K507" s="54" t="e">
        <f>#REF!-H507</f>
        <v>#REF!</v>
      </c>
      <c r="L507" s="54" t="e">
        <f>K507/H507*100</f>
        <v>#REF!</v>
      </c>
    </row>
    <row r="508" spans="6:12" ht="24.75" customHeight="1">
      <c r="F508" s="182" t="s">
        <v>545</v>
      </c>
      <c r="G508" s="231">
        <v>50</v>
      </c>
      <c r="H508" s="232">
        <v>50</v>
      </c>
      <c r="I508" s="54"/>
      <c r="J508" s="54"/>
      <c r="K508" s="54" t="e">
        <f>#REF!-H508</f>
        <v>#REF!</v>
      </c>
      <c r="L508" s="54"/>
    </row>
    <row r="509" spans="6:12" ht="24.75" customHeight="1">
      <c r="F509" s="182" t="s">
        <v>546</v>
      </c>
      <c r="G509" s="231">
        <v>0</v>
      </c>
      <c r="H509" s="232">
        <v>0</v>
      </c>
      <c r="I509" s="54"/>
      <c r="J509" s="54"/>
      <c r="K509" s="54" t="e">
        <f>#REF!-H509</f>
        <v>#REF!</v>
      </c>
      <c r="L509" s="54" t="e">
        <f>K509/H509*100</f>
        <v>#REF!</v>
      </c>
    </row>
    <row r="510" spans="6:12" ht="24.75" customHeight="1">
      <c r="F510" s="182" t="s">
        <v>547</v>
      </c>
      <c r="G510" s="231">
        <v>0</v>
      </c>
      <c r="H510" s="232">
        <v>0</v>
      </c>
      <c r="I510" s="54"/>
      <c r="J510" s="54"/>
      <c r="K510" s="54" t="e">
        <f>#REF!-H510</f>
        <v>#REF!</v>
      </c>
      <c r="L510" s="54" t="e">
        <f>K510/H510*100</f>
        <v>#REF!</v>
      </c>
    </row>
    <row r="511" spans="6:12" ht="24.75" customHeight="1">
      <c r="F511" s="182" t="s">
        <v>548</v>
      </c>
      <c r="G511" s="231">
        <v>0</v>
      </c>
      <c r="H511" s="232">
        <v>0</v>
      </c>
      <c r="I511" s="54"/>
      <c r="J511" s="54"/>
      <c r="K511" s="54"/>
      <c r="L511" s="54"/>
    </row>
    <row r="512" spans="6:12" ht="24.75" customHeight="1">
      <c r="F512" s="233" t="s">
        <v>121</v>
      </c>
      <c r="G512" s="231">
        <f>SUM(G513:G517)</f>
        <v>260</v>
      </c>
      <c r="H512" s="232">
        <f>SUM(H513:H517)</f>
        <v>260</v>
      </c>
      <c r="I512" s="54"/>
      <c r="J512" s="54"/>
      <c r="K512" s="54" t="e">
        <f>#REF!-H512</f>
        <v>#REF!</v>
      </c>
      <c r="L512" s="54" t="e">
        <f>K512/H512*100</f>
        <v>#REF!</v>
      </c>
    </row>
    <row r="513" spans="6:12" ht="24.75" customHeight="1">
      <c r="F513" s="182" t="s">
        <v>536</v>
      </c>
      <c r="G513" s="231">
        <v>43</v>
      </c>
      <c r="H513" s="232">
        <v>43</v>
      </c>
      <c r="I513" s="54"/>
      <c r="J513" s="54"/>
      <c r="K513" s="54" t="e">
        <f>#REF!-H513</f>
        <v>#REF!</v>
      </c>
      <c r="L513" s="54" t="e">
        <f>K513/H513*100</f>
        <v>#REF!</v>
      </c>
    </row>
    <row r="514" spans="6:12" ht="24.75" customHeight="1">
      <c r="F514" s="182" t="s">
        <v>549</v>
      </c>
      <c r="G514" s="231">
        <v>0</v>
      </c>
      <c r="H514" s="232">
        <v>0</v>
      </c>
      <c r="I514" s="53">
        <f>SUM(I515:I526)</f>
        <v>0</v>
      </c>
      <c r="J514" s="53">
        <f>SUM(J515:J526)</f>
        <v>0</v>
      </c>
      <c r="K514" s="53" t="e">
        <f>#REF!-H514</f>
        <v>#REF!</v>
      </c>
      <c r="L514" s="53" t="e">
        <f>K514/H514*100</f>
        <v>#REF!</v>
      </c>
    </row>
    <row r="515" spans="6:12" ht="24.75" customHeight="1">
      <c r="F515" s="182" t="s">
        <v>550</v>
      </c>
      <c r="G515" s="231">
        <v>30</v>
      </c>
      <c r="H515" s="232">
        <v>30</v>
      </c>
      <c r="I515" s="55"/>
      <c r="J515" s="55"/>
      <c r="K515" s="54" t="e">
        <f>#REF!-H515</f>
        <v>#REF!</v>
      </c>
      <c r="L515" s="54" t="e">
        <f>K515/H515*100</f>
        <v>#REF!</v>
      </c>
    </row>
    <row r="516" spans="6:12" ht="24.75" customHeight="1">
      <c r="F516" s="182" t="s">
        <v>551</v>
      </c>
      <c r="G516" s="231">
        <v>0</v>
      </c>
      <c r="H516" s="232">
        <v>0</v>
      </c>
      <c r="I516" s="55"/>
      <c r="J516" s="55"/>
      <c r="K516" s="54"/>
      <c r="L516" s="54"/>
    </row>
    <row r="517" spans="6:12" ht="24.75" customHeight="1">
      <c r="F517" s="182" t="s">
        <v>552</v>
      </c>
      <c r="G517" s="231">
        <v>187</v>
      </c>
      <c r="H517" s="232">
        <v>187</v>
      </c>
      <c r="I517" s="55"/>
      <c r="J517" s="55"/>
      <c r="K517" s="54" t="e">
        <f>#REF!-H517</f>
        <v>#REF!</v>
      </c>
      <c r="L517" s="54"/>
    </row>
    <row r="518" spans="6:12" ht="24.75" customHeight="1">
      <c r="F518" s="233" t="s">
        <v>122</v>
      </c>
      <c r="G518" s="231">
        <f>SUM(G519:G522)</f>
        <v>160</v>
      </c>
      <c r="H518" s="232">
        <f>SUM(H519:H522)</f>
        <v>160</v>
      </c>
      <c r="I518" s="55"/>
      <c r="J518" s="55"/>
      <c r="K518" s="54" t="e">
        <f>#REF!-H518</f>
        <v>#REF!</v>
      </c>
      <c r="L518" s="54" t="e">
        <f>K518/H518*100</f>
        <v>#REF!</v>
      </c>
    </row>
    <row r="519" spans="6:12" ht="24.75" customHeight="1">
      <c r="F519" s="182" t="s">
        <v>536</v>
      </c>
      <c r="G519" s="231">
        <v>0</v>
      </c>
      <c r="H519" s="232">
        <v>0</v>
      </c>
      <c r="I519" s="55"/>
      <c r="J519" s="55"/>
      <c r="K519" s="54" t="e">
        <f>#REF!-H519</f>
        <v>#REF!</v>
      </c>
      <c r="L519" s="54" t="e">
        <f>K519/H519*100</f>
        <v>#REF!</v>
      </c>
    </row>
    <row r="520" spans="6:12" ht="24.75" customHeight="1">
      <c r="F520" s="182" t="s">
        <v>553</v>
      </c>
      <c r="G520" s="231">
        <v>160</v>
      </c>
      <c r="H520" s="232">
        <v>160</v>
      </c>
      <c r="I520" s="55"/>
      <c r="J520" s="55"/>
      <c r="K520" s="54"/>
      <c r="L520" s="54"/>
    </row>
    <row r="521" spans="6:12" ht="24.75" customHeight="1">
      <c r="F521" s="182" t="s">
        <v>554</v>
      </c>
      <c r="G521" s="231">
        <v>0</v>
      </c>
      <c r="H521" s="232">
        <v>0</v>
      </c>
      <c r="I521" s="55"/>
      <c r="J521" s="55"/>
      <c r="K521" s="54"/>
      <c r="L521" s="54"/>
    </row>
    <row r="522" spans="6:12" ht="24.75" customHeight="1">
      <c r="F522" s="182" t="s">
        <v>555</v>
      </c>
      <c r="G522" s="231">
        <v>0</v>
      </c>
      <c r="H522" s="232">
        <v>0</v>
      </c>
      <c r="I522" s="55"/>
      <c r="J522" s="55"/>
      <c r="K522" s="54"/>
      <c r="L522" s="54"/>
    </row>
    <row r="523" spans="6:12" ht="24.75" customHeight="1">
      <c r="F523" s="233" t="s">
        <v>123</v>
      </c>
      <c r="G523" s="231">
        <f>SUM(G524:G527)</f>
        <v>5</v>
      </c>
      <c r="H523" s="232">
        <f>SUM(H524:H527)</f>
        <v>5</v>
      </c>
      <c r="I523" s="55"/>
      <c r="J523" s="55"/>
      <c r="K523" s="54" t="e">
        <f>#REF!-H523</f>
        <v>#REF!</v>
      </c>
      <c r="L523" s="54" t="e">
        <f>K523/H523*100</f>
        <v>#REF!</v>
      </c>
    </row>
    <row r="524" spans="6:12" ht="24.75" customHeight="1">
      <c r="F524" s="182" t="s">
        <v>556</v>
      </c>
      <c r="G524" s="231">
        <v>0</v>
      </c>
      <c r="H524" s="232">
        <v>0</v>
      </c>
      <c r="I524" s="55"/>
      <c r="J524" s="55"/>
      <c r="K524" s="54"/>
      <c r="L524" s="54"/>
    </row>
    <row r="525" spans="6:12" ht="24.75" customHeight="1">
      <c r="F525" s="182" t="s">
        <v>557</v>
      </c>
      <c r="G525" s="231">
        <v>5</v>
      </c>
      <c r="H525" s="232">
        <v>5</v>
      </c>
      <c r="I525" s="55"/>
      <c r="J525" s="55"/>
      <c r="K525" s="54" t="e">
        <f>#REF!-H525</f>
        <v>#REF!</v>
      </c>
      <c r="L525" s="54" t="e">
        <f>K525/H525*100</f>
        <v>#REF!</v>
      </c>
    </row>
    <row r="526" spans="6:12" ht="24.75" customHeight="1">
      <c r="F526" s="182" t="s">
        <v>558</v>
      </c>
      <c r="G526" s="231">
        <v>0</v>
      </c>
      <c r="H526" s="232">
        <v>0</v>
      </c>
      <c r="I526" s="55"/>
      <c r="J526" s="55"/>
      <c r="K526" s="54" t="e">
        <f>#REF!-H526</f>
        <v>#REF!</v>
      </c>
      <c r="L526" s="54" t="e">
        <f>K526/H526*100</f>
        <v>#REF!</v>
      </c>
    </row>
    <row r="527" spans="6:12" ht="24.75" customHeight="1">
      <c r="F527" s="182" t="s">
        <v>559</v>
      </c>
      <c r="G527" s="231">
        <v>0</v>
      </c>
      <c r="H527" s="232">
        <v>0</v>
      </c>
      <c r="I527" s="53">
        <f>SUM(I528:I540)</f>
        <v>0</v>
      </c>
      <c r="J527" s="53">
        <f>SUM(J528:J540)</f>
        <v>0</v>
      </c>
      <c r="K527" s="53" t="e">
        <f>#REF!-H527</f>
        <v>#REF!</v>
      </c>
      <c r="L527" s="53" t="e">
        <f>K527/H527*100</f>
        <v>#REF!</v>
      </c>
    </row>
    <row r="528" spans="6:12" ht="24.75" customHeight="1">
      <c r="F528" s="233" t="s">
        <v>124</v>
      </c>
      <c r="G528" s="231">
        <f>SUM(G529:G534)</f>
        <v>121</v>
      </c>
      <c r="H528" s="232">
        <f>SUM(H529:H534)</f>
        <v>121</v>
      </c>
      <c r="I528" s="54"/>
      <c r="J528" s="54"/>
      <c r="K528" s="55" t="e">
        <f>#REF!-H528</f>
        <v>#REF!</v>
      </c>
      <c r="L528" s="55" t="e">
        <f>K528/H528*100</f>
        <v>#REF!</v>
      </c>
    </row>
    <row r="529" spans="6:12" ht="24.75" customHeight="1">
      <c r="F529" s="182" t="s">
        <v>536</v>
      </c>
      <c r="G529" s="231">
        <v>0</v>
      </c>
      <c r="H529" s="232">
        <v>0</v>
      </c>
      <c r="I529" s="54"/>
      <c r="J529" s="54"/>
      <c r="K529" s="55"/>
      <c r="L529" s="55"/>
    </row>
    <row r="530" spans="6:12" ht="24.75" customHeight="1">
      <c r="F530" s="182" t="s">
        <v>560</v>
      </c>
      <c r="G530" s="231">
        <v>74</v>
      </c>
      <c r="H530" s="232">
        <v>74</v>
      </c>
      <c r="I530" s="54"/>
      <c r="J530" s="54"/>
      <c r="K530" s="55" t="e">
        <f>#REF!-H530</f>
        <v>#REF!</v>
      </c>
      <c r="L530" s="55" t="e">
        <f>K530/H530*100</f>
        <v>#REF!</v>
      </c>
    </row>
    <row r="531" spans="6:12" ht="24.75" customHeight="1">
      <c r="F531" s="182" t="s">
        <v>561</v>
      </c>
      <c r="G531" s="231">
        <v>0</v>
      </c>
      <c r="H531" s="232">
        <v>0</v>
      </c>
      <c r="I531" s="54"/>
      <c r="J531" s="54"/>
      <c r="K531" s="55" t="e">
        <f>#REF!-H531</f>
        <v>#REF!</v>
      </c>
      <c r="L531" s="55" t="e">
        <f>K531/H531*100</f>
        <v>#REF!</v>
      </c>
    </row>
    <row r="532" spans="6:12" ht="24.75" customHeight="1">
      <c r="F532" s="182" t="s">
        <v>562</v>
      </c>
      <c r="G532" s="231">
        <v>0</v>
      </c>
      <c r="H532" s="232">
        <v>0</v>
      </c>
      <c r="I532" s="54"/>
      <c r="J532" s="54"/>
      <c r="K532" s="55"/>
      <c r="L532" s="55"/>
    </row>
    <row r="533" spans="6:12" ht="24.75" customHeight="1">
      <c r="F533" s="182" t="s">
        <v>563</v>
      </c>
      <c r="G533" s="231">
        <v>0</v>
      </c>
      <c r="H533" s="232">
        <v>0</v>
      </c>
      <c r="I533" s="54"/>
      <c r="J533" s="54"/>
      <c r="K533" s="55" t="e">
        <f>#REF!-H533</f>
        <v>#REF!</v>
      </c>
      <c r="L533" s="55"/>
    </row>
    <row r="534" spans="6:12" ht="24.75" customHeight="1">
      <c r="F534" s="182" t="s">
        <v>564</v>
      </c>
      <c r="G534" s="231">
        <v>47</v>
      </c>
      <c r="H534" s="232">
        <v>47</v>
      </c>
      <c r="I534" s="54"/>
      <c r="J534" s="54"/>
      <c r="K534" s="55" t="e">
        <f>#REF!-H534</f>
        <v>#REF!</v>
      </c>
      <c r="L534" s="55" t="e">
        <f>K534/H534*100</f>
        <v>#REF!</v>
      </c>
    </row>
    <row r="535" spans="6:12" ht="24.75" customHeight="1">
      <c r="F535" s="233" t="s">
        <v>565</v>
      </c>
      <c r="G535" s="231">
        <f>SUM(G536:G538)</f>
        <v>0</v>
      </c>
      <c r="H535" s="232">
        <f>SUM(H536:H538)</f>
        <v>0</v>
      </c>
      <c r="I535" s="54"/>
      <c r="J535" s="54"/>
      <c r="K535" s="55" t="e">
        <f>#REF!-H535</f>
        <v>#REF!</v>
      </c>
      <c r="L535" s="55"/>
    </row>
    <row r="536" spans="6:12" ht="24.75" customHeight="1">
      <c r="F536" s="182" t="s">
        <v>566</v>
      </c>
      <c r="G536" s="231">
        <v>0</v>
      </c>
      <c r="H536" s="232">
        <v>0</v>
      </c>
      <c r="I536" s="54"/>
      <c r="J536" s="54"/>
      <c r="K536" s="55" t="e">
        <f>#REF!-H536</f>
        <v>#REF!</v>
      </c>
      <c r="L536" s="55" t="e">
        <f>K536/H536*100</f>
        <v>#REF!</v>
      </c>
    </row>
    <row r="537" spans="6:12" ht="24.75" customHeight="1">
      <c r="F537" s="182" t="s">
        <v>567</v>
      </c>
      <c r="G537" s="231">
        <v>0</v>
      </c>
      <c r="H537" s="232">
        <v>0</v>
      </c>
      <c r="I537" s="54"/>
      <c r="J537" s="54"/>
      <c r="K537" s="55" t="e">
        <f>#REF!-H537</f>
        <v>#REF!</v>
      </c>
      <c r="L537" s="55" t="e">
        <f>K537/H537*100</f>
        <v>#REF!</v>
      </c>
    </row>
    <row r="538" spans="6:12" ht="24.75" customHeight="1">
      <c r="F538" s="182" t="s">
        <v>568</v>
      </c>
      <c r="G538" s="231">
        <v>0</v>
      </c>
      <c r="H538" s="232">
        <v>0</v>
      </c>
      <c r="I538" s="54"/>
      <c r="J538" s="54"/>
      <c r="K538" s="55" t="e">
        <f>#REF!-H538</f>
        <v>#REF!</v>
      </c>
      <c r="L538" s="55" t="e">
        <f>K538/H538*100</f>
        <v>#REF!</v>
      </c>
    </row>
    <row r="539" spans="6:12" ht="24.75" customHeight="1">
      <c r="F539" s="233" t="s">
        <v>1437</v>
      </c>
      <c r="G539" s="231">
        <f>G540+G541</f>
        <v>0</v>
      </c>
      <c r="H539" s="232">
        <f>H540+H541</f>
        <v>0</v>
      </c>
      <c r="I539" s="54"/>
      <c r="J539" s="54"/>
      <c r="K539" s="55" t="e">
        <f>#REF!-H539</f>
        <v>#REF!</v>
      </c>
      <c r="L539" s="55"/>
    </row>
    <row r="540" spans="6:12" ht="24.75" customHeight="1">
      <c r="F540" s="182" t="s">
        <v>1438</v>
      </c>
      <c r="G540" s="231">
        <v>0</v>
      </c>
      <c r="H540" s="232">
        <v>0</v>
      </c>
      <c r="I540" s="54"/>
      <c r="J540" s="54"/>
      <c r="K540" s="55" t="e">
        <f>#REF!-H540</f>
        <v>#REF!</v>
      </c>
      <c r="L540" s="55"/>
    </row>
    <row r="541" spans="6:12" ht="24.75" customHeight="1">
      <c r="F541" s="182" t="s">
        <v>1439</v>
      </c>
      <c r="G541" s="231">
        <v>0</v>
      </c>
      <c r="H541" s="232">
        <v>0</v>
      </c>
      <c r="I541" s="53">
        <f>SUM(I542:I546)</f>
        <v>0</v>
      </c>
      <c r="J541" s="53">
        <f>SUM(J542:J546)</f>
        <v>0</v>
      </c>
      <c r="K541" s="53" t="e">
        <f>#REF!-H541</f>
        <v>#REF!</v>
      </c>
      <c r="L541" s="53" t="e">
        <f>K541/H541*100</f>
        <v>#REF!</v>
      </c>
    </row>
    <row r="542" spans="6:12" ht="24.75" customHeight="1">
      <c r="F542" s="233" t="s">
        <v>569</v>
      </c>
      <c r="G542" s="231">
        <f>SUM(G543:G546)</f>
        <v>1588</v>
      </c>
      <c r="H542" s="232">
        <f>SUM(H543:H546)</f>
        <v>1588</v>
      </c>
      <c r="I542" s="54"/>
      <c r="J542" s="54"/>
      <c r="K542" s="54" t="e">
        <f>#REF!-H542</f>
        <v>#REF!</v>
      </c>
      <c r="L542" s="54" t="e">
        <f>K542/H542*100</f>
        <v>#REF!</v>
      </c>
    </row>
    <row r="543" spans="6:12" ht="24.75" customHeight="1">
      <c r="F543" s="182" t="s">
        <v>570</v>
      </c>
      <c r="G543" s="231">
        <v>0</v>
      </c>
      <c r="H543" s="232">
        <v>0</v>
      </c>
      <c r="I543" s="54"/>
      <c r="J543" s="54"/>
      <c r="K543" s="54"/>
      <c r="L543" s="54"/>
    </row>
    <row r="544" spans="6:12" ht="24.75" customHeight="1">
      <c r="F544" s="182" t="s">
        <v>571</v>
      </c>
      <c r="G544" s="231">
        <v>0</v>
      </c>
      <c r="H544" s="232">
        <v>0</v>
      </c>
      <c r="I544" s="54"/>
      <c r="J544" s="54"/>
      <c r="K544" s="54"/>
      <c r="L544" s="54"/>
    </row>
    <row r="545" spans="6:12" ht="24.75" customHeight="1">
      <c r="F545" s="182" t="s">
        <v>572</v>
      </c>
      <c r="G545" s="231">
        <v>0</v>
      </c>
      <c r="H545" s="232">
        <v>0</v>
      </c>
      <c r="I545" s="54"/>
      <c r="J545" s="54"/>
      <c r="K545" s="54"/>
      <c r="L545" s="54"/>
    </row>
    <row r="546" spans="6:12" ht="24.75" customHeight="1">
      <c r="F546" s="182" t="s">
        <v>573</v>
      </c>
      <c r="G546" s="231">
        <v>1588</v>
      </c>
      <c r="H546" s="232">
        <v>1588</v>
      </c>
      <c r="I546" s="54"/>
      <c r="J546" s="54"/>
      <c r="K546" s="54"/>
      <c r="L546" s="54"/>
    </row>
    <row r="547" spans="6:12" ht="24.75" customHeight="1">
      <c r="F547" s="233" t="s">
        <v>574</v>
      </c>
      <c r="G547" s="231">
        <f>SUM(G548,G562,G570,G581,G592)</f>
        <v>5851</v>
      </c>
      <c r="H547" s="232">
        <f>SUM(H548,H562,H570,H581,H592)</f>
        <v>5851</v>
      </c>
      <c r="I547" s="53">
        <f>SUM(I548:I551)</f>
        <v>0</v>
      </c>
      <c r="J547" s="53">
        <f>SUM(J548:J551)</f>
        <v>0</v>
      </c>
      <c r="K547" s="53" t="e">
        <f>#REF!-H547</f>
        <v>#REF!</v>
      </c>
      <c r="L547" s="53" t="e">
        <f>K547/H547*100</f>
        <v>#REF!</v>
      </c>
    </row>
    <row r="548" spans="6:12" ht="24.75" customHeight="1">
      <c r="F548" s="233" t="s">
        <v>575</v>
      </c>
      <c r="G548" s="231">
        <f>SUM(G549:G561)</f>
        <v>4302</v>
      </c>
      <c r="H548" s="232">
        <f>SUM(H549:H561)</f>
        <v>4302</v>
      </c>
      <c r="I548" s="54"/>
      <c r="J548" s="54"/>
      <c r="K548" s="54" t="e">
        <f>#REF!-H548</f>
        <v>#REF!</v>
      </c>
      <c r="L548" s="54">
        <v>0</v>
      </c>
    </row>
    <row r="549" spans="6:12" ht="24.75" customHeight="1">
      <c r="F549" s="182" t="s">
        <v>101</v>
      </c>
      <c r="G549" s="231">
        <v>428</v>
      </c>
      <c r="H549" s="232">
        <v>428</v>
      </c>
      <c r="I549" s="54"/>
      <c r="J549" s="54"/>
      <c r="K549" s="54" t="e">
        <f>#REF!-H549</f>
        <v>#REF!</v>
      </c>
      <c r="L549" s="54" t="e">
        <f>K549/H549*100</f>
        <v>#REF!</v>
      </c>
    </row>
    <row r="550" spans="6:12" ht="24.75" customHeight="1">
      <c r="F550" s="182" t="s">
        <v>254</v>
      </c>
      <c r="G550" s="231">
        <v>0</v>
      </c>
      <c r="H550" s="232">
        <v>0</v>
      </c>
      <c r="I550" s="54"/>
      <c r="J550" s="54"/>
      <c r="K550" s="54" t="e">
        <f>#REF!-H550</f>
        <v>#REF!</v>
      </c>
      <c r="L550" s="54"/>
    </row>
    <row r="551" spans="6:12" ht="24.75" customHeight="1">
      <c r="F551" s="182" t="s">
        <v>255</v>
      </c>
      <c r="G551" s="231">
        <v>0</v>
      </c>
      <c r="H551" s="232">
        <v>0</v>
      </c>
      <c r="I551" s="54"/>
      <c r="J551" s="54"/>
      <c r="K551" s="54" t="e">
        <f>#REF!-H551</f>
        <v>#REF!</v>
      </c>
      <c r="L551" s="54"/>
    </row>
    <row r="552" spans="6:12" ht="24.75" customHeight="1">
      <c r="F552" s="182" t="s">
        <v>576</v>
      </c>
      <c r="G552" s="231">
        <v>84</v>
      </c>
      <c r="H552" s="232">
        <v>84</v>
      </c>
      <c r="I552" s="53">
        <f>SUM(I553:I556)</f>
        <v>0</v>
      </c>
      <c r="J552" s="53">
        <f>SUM(J553:J556)</f>
        <v>0</v>
      </c>
      <c r="K552" s="53" t="e">
        <f>#REF!-H552</f>
        <v>#REF!</v>
      </c>
      <c r="L552" s="53" t="e">
        <f>K552/H552*100</f>
        <v>#REF!</v>
      </c>
    </row>
    <row r="553" spans="6:12" ht="24.75" customHeight="1">
      <c r="F553" s="182" t="s">
        <v>577</v>
      </c>
      <c r="G553" s="231">
        <v>0</v>
      </c>
      <c r="H553" s="232">
        <v>0</v>
      </c>
      <c r="I553" s="54"/>
      <c r="J553" s="54"/>
      <c r="K553" s="54" t="e">
        <f>#REF!-H553</f>
        <v>#REF!</v>
      </c>
      <c r="L553" s="54" t="e">
        <f>K553/H553*100</f>
        <v>#REF!</v>
      </c>
    </row>
    <row r="554" spans="6:12" ht="24.75" customHeight="1">
      <c r="F554" s="182" t="s">
        <v>578</v>
      </c>
      <c r="G554" s="231">
        <v>0</v>
      </c>
      <c r="H554" s="232">
        <v>0</v>
      </c>
      <c r="I554" s="54"/>
      <c r="J554" s="54"/>
      <c r="K554" s="54" t="e">
        <f>#REF!-H554</f>
        <v>#REF!</v>
      </c>
      <c r="L554" s="54" t="e">
        <f>K554/H554*100</f>
        <v>#REF!</v>
      </c>
    </row>
    <row r="555" spans="6:12" ht="24.75" customHeight="1">
      <c r="F555" s="182" t="s">
        <v>579</v>
      </c>
      <c r="G555" s="231">
        <v>95</v>
      </c>
      <c r="H555" s="232">
        <v>95</v>
      </c>
      <c r="I555" s="54"/>
      <c r="J555" s="54"/>
      <c r="K555" s="54"/>
      <c r="L555" s="54"/>
    </row>
    <row r="556" spans="6:12" ht="24.75" customHeight="1">
      <c r="F556" s="182" t="s">
        <v>580</v>
      </c>
      <c r="G556" s="231">
        <v>21</v>
      </c>
      <c r="H556" s="232">
        <v>21</v>
      </c>
      <c r="I556" s="54"/>
      <c r="J556" s="54"/>
      <c r="K556" s="54" t="e">
        <f>#REF!-H556</f>
        <v>#REF!</v>
      </c>
      <c r="L556" s="54"/>
    </row>
    <row r="557" spans="6:12" ht="24.75" customHeight="1">
      <c r="F557" s="182" t="s">
        <v>581</v>
      </c>
      <c r="G557" s="231">
        <v>2095</v>
      </c>
      <c r="H557" s="232">
        <v>2095</v>
      </c>
      <c r="I557" s="53">
        <f>SUM(I558:I559)</f>
        <v>0</v>
      </c>
      <c r="J557" s="53">
        <f>SUM(J558:J559)</f>
        <v>0</v>
      </c>
      <c r="K557" s="53" t="e">
        <f>#REF!-H557</f>
        <v>#REF!</v>
      </c>
      <c r="L557" s="53" t="e">
        <f>K557/H557*100</f>
        <v>#REF!</v>
      </c>
    </row>
    <row r="558" spans="6:12" ht="24.75" customHeight="1">
      <c r="F558" s="182" t="s">
        <v>582</v>
      </c>
      <c r="G558" s="231">
        <v>0</v>
      </c>
      <c r="H558" s="232">
        <v>0</v>
      </c>
      <c r="I558" s="55"/>
      <c r="J558" s="55"/>
      <c r="K558" s="55"/>
      <c r="L558" s="55"/>
    </row>
    <row r="559" spans="6:12" ht="24.75" customHeight="1">
      <c r="F559" s="182" t="s">
        <v>583</v>
      </c>
      <c r="G559" s="231">
        <v>0</v>
      </c>
      <c r="H559" s="232">
        <v>0</v>
      </c>
      <c r="I559" s="54"/>
      <c r="J559" s="54"/>
      <c r="K559" s="54" t="e">
        <f>#REF!-H559</f>
        <v>#REF!</v>
      </c>
      <c r="L559" s="54" t="e">
        <f>K559/H559*100</f>
        <v>#REF!</v>
      </c>
    </row>
    <row r="560" spans="6:12" ht="24.75" customHeight="1">
      <c r="F560" s="182" t="s">
        <v>584</v>
      </c>
      <c r="G560" s="231">
        <v>8</v>
      </c>
      <c r="H560" s="232">
        <v>8</v>
      </c>
      <c r="I560" s="53">
        <f>SUM(I561:I562)</f>
        <v>0</v>
      </c>
      <c r="J560" s="53">
        <f>SUM(J561:J562)</f>
        <v>0</v>
      </c>
      <c r="K560" s="53" t="e">
        <f>#REF!-H560</f>
        <v>#REF!</v>
      </c>
      <c r="L560" s="53" t="e">
        <f>K560/H560*100</f>
        <v>#REF!</v>
      </c>
    </row>
    <row r="561" spans="6:12" ht="24.75" customHeight="1">
      <c r="F561" s="182" t="s">
        <v>585</v>
      </c>
      <c r="G561" s="231">
        <v>1571</v>
      </c>
      <c r="H561" s="232">
        <v>1571</v>
      </c>
      <c r="I561" s="54"/>
      <c r="J561" s="55"/>
      <c r="K561" s="55"/>
      <c r="L561" s="55"/>
    </row>
    <row r="562" spans="6:12" ht="24.75" customHeight="1">
      <c r="F562" s="233" t="s">
        <v>586</v>
      </c>
      <c r="G562" s="231">
        <f>SUM(G563:G569)</f>
        <v>497</v>
      </c>
      <c r="H562" s="232">
        <f>SUM(H563:H569)</f>
        <v>497</v>
      </c>
      <c r="I562" s="54"/>
      <c r="J562" s="54"/>
      <c r="K562" s="54" t="e">
        <f>#REF!-H562</f>
        <v>#REF!</v>
      </c>
      <c r="L562" s="54" t="e">
        <f>K562/H562*100</f>
        <v>#REF!</v>
      </c>
    </row>
    <row r="563" spans="6:12" ht="24.75" customHeight="1">
      <c r="F563" s="182" t="s">
        <v>101</v>
      </c>
      <c r="G563" s="231">
        <v>29</v>
      </c>
      <c r="H563" s="232">
        <v>29</v>
      </c>
      <c r="I563" s="53">
        <f>I564+I574+I579</f>
        <v>0</v>
      </c>
      <c r="J563" s="53">
        <f>J564+J574+J579</f>
        <v>0</v>
      </c>
      <c r="K563" s="53" t="e">
        <f>#REF!-H563</f>
        <v>#REF!</v>
      </c>
      <c r="L563" s="53" t="e">
        <f>K563/H563*100</f>
        <v>#REF!</v>
      </c>
    </row>
    <row r="564" spans="6:12" ht="24.75" customHeight="1">
      <c r="F564" s="182" t="s">
        <v>254</v>
      </c>
      <c r="G564" s="231">
        <v>0</v>
      </c>
      <c r="H564" s="232">
        <v>0</v>
      </c>
      <c r="I564" s="53">
        <f>SUM(I565:I573)</f>
        <v>0</v>
      </c>
      <c r="J564" s="53">
        <f>SUM(J565:J573)</f>
        <v>0</v>
      </c>
      <c r="K564" s="53" t="e">
        <f>#REF!-H564</f>
        <v>#REF!</v>
      </c>
      <c r="L564" s="53" t="e">
        <f>K564/H564*100</f>
        <v>#REF!</v>
      </c>
    </row>
    <row r="565" spans="6:12" ht="24.75" customHeight="1">
      <c r="F565" s="182" t="s">
        <v>255</v>
      </c>
      <c r="G565" s="231">
        <v>0</v>
      </c>
      <c r="H565" s="232">
        <v>0</v>
      </c>
      <c r="I565" s="54"/>
      <c r="J565" s="54"/>
      <c r="K565" s="54" t="e">
        <f>#REF!-H565</f>
        <v>#REF!</v>
      </c>
      <c r="L565" s="55" t="e">
        <f>K565/H565*100</f>
        <v>#REF!</v>
      </c>
    </row>
    <row r="566" spans="6:12" ht="24.75" customHeight="1">
      <c r="F566" s="182" t="s">
        <v>587</v>
      </c>
      <c r="G566" s="231">
        <v>214</v>
      </c>
      <c r="H566" s="232">
        <v>214</v>
      </c>
      <c r="I566" s="54"/>
      <c r="J566" s="54"/>
      <c r="K566" s="54"/>
      <c r="L566" s="55"/>
    </row>
    <row r="567" spans="6:12" ht="24.75" customHeight="1">
      <c r="F567" s="182" t="s">
        <v>588</v>
      </c>
      <c r="G567" s="231">
        <v>197</v>
      </c>
      <c r="H567" s="232">
        <v>197</v>
      </c>
      <c r="I567" s="54"/>
      <c r="J567" s="54"/>
      <c r="K567" s="54" t="e">
        <f>#REF!-H567</f>
        <v>#REF!</v>
      </c>
      <c r="L567" s="55"/>
    </row>
    <row r="568" spans="6:12" ht="24.75" customHeight="1">
      <c r="F568" s="182" t="s">
        <v>589</v>
      </c>
      <c r="G568" s="231">
        <v>0</v>
      </c>
      <c r="H568" s="232">
        <v>0</v>
      </c>
      <c r="I568" s="54"/>
      <c r="J568" s="54"/>
      <c r="K568" s="54"/>
      <c r="L568" s="55"/>
    </row>
    <row r="569" spans="6:12" ht="24.75" customHeight="1">
      <c r="F569" s="182" t="s">
        <v>590</v>
      </c>
      <c r="G569" s="231">
        <v>57</v>
      </c>
      <c r="H569" s="232">
        <v>57</v>
      </c>
      <c r="I569" s="54"/>
      <c r="J569" s="54"/>
      <c r="K569" s="54" t="e">
        <f>#REF!-H569</f>
        <v>#REF!</v>
      </c>
      <c r="L569" s="55"/>
    </row>
    <row r="570" spans="6:12" ht="24.75" customHeight="1">
      <c r="F570" s="233" t="s">
        <v>591</v>
      </c>
      <c r="G570" s="231">
        <f>SUM(G571:G580)</f>
        <v>559</v>
      </c>
      <c r="H570" s="232">
        <f>SUM(H571:H580)</f>
        <v>559</v>
      </c>
      <c r="I570" s="54"/>
      <c r="J570" s="54"/>
      <c r="K570" s="54"/>
      <c r="L570" s="55"/>
    </row>
    <row r="571" spans="6:12" ht="24.75" customHeight="1">
      <c r="F571" s="182" t="s">
        <v>101</v>
      </c>
      <c r="G571" s="231">
        <v>128</v>
      </c>
      <c r="H571" s="232">
        <v>128</v>
      </c>
      <c r="I571" s="54"/>
      <c r="J571" s="54"/>
      <c r="K571" s="54"/>
      <c r="L571" s="55"/>
    </row>
    <row r="572" spans="6:12" ht="24.75" customHeight="1">
      <c r="F572" s="182" t="s">
        <v>254</v>
      </c>
      <c r="G572" s="231">
        <v>0</v>
      </c>
      <c r="H572" s="232">
        <v>0</v>
      </c>
      <c r="I572" s="54"/>
      <c r="J572" s="54"/>
      <c r="K572" s="54"/>
      <c r="L572" s="55"/>
    </row>
    <row r="573" spans="6:12" ht="24.75" customHeight="1">
      <c r="F573" s="182" t="s">
        <v>255</v>
      </c>
      <c r="G573" s="231">
        <v>0</v>
      </c>
      <c r="H573" s="232">
        <v>0</v>
      </c>
      <c r="I573" s="54"/>
      <c r="J573" s="54"/>
      <c r="K573" s="54" t="e">
        <f>#REF!-H573</f>
        <v>#REF!</v>
      </c>
      <c r="L573" s="55" t="e">
        <f>K573/H573*100</f>
        <v>#REF!</v>
      </c>
    </row>
    <row r="574" spans="6:12" ht="24.75" customHeight="1">
      <c r="F574" s="182" t="s">
        <v>592</v>
      </c>
      <c r="G574" s="231">
        <v>0</v>
      </c>
      <c r="H574" s="232">
        <v>0</v>
      </c>
      <c r="I574" s="53">
        <f>SUM(I575:I578)</f>
        <v>0</v>
      </c>
      <c r="J574" s="53">
        <f>SUM(J575:J578)</f>
        <v>0</v>
      </c>
      <c r="K574" s="53" t="e">
        <f>#REF!-H574</f>
        <v>#REF!</v>
      </c>
      <c r="L574" s="53" t="e">
        <f>K574/H574*100</f>
        <v>#REF!</v>
      </c>
    </row>
    <row r="575" spans="6:12" ht="24.75" customHeight="1">
      <c r="F575" s="182" t="s">
        <v>593</v>
      </c>
      <c r="G575" s="231">
        <v>7</v>
      </c>
      <c r="H575" s="232">
        <v>7</v>
      </c>
      <c r="I575" s="55"/>
      <c r="J575" s="55"/>
      <c r="K575" s="54" t="e">
        <f>#REF!-H575</f>
        <v>#REF!</v>
      </c>
      <c r="L575" s="55"/>
    </row>
    <row r="576" spans="6:12" ht="24.75" customHeight="1">
      <c r="F576" s="182" t="s">
        <v>594</v>
      </c>
      <c r="G576" s="231">
        <v>143</v>
      </c>
      <c r="H576" s="232">
        <v>143</v>
      </c>
      <c r="I576" s="55"/>
      <c r="J576" s="55"/>
      <c r="K576" s="54"/>
      <c r="L576" s="55"/>
    </row>
    <row r="577" spans="6:12" ht="24.75" customHeight="1">
      <c r="F577" s="182" t="s">
        <v>595</v>
      </c>
      <c r="G577" s="231">
        <v>0</v>
      </c>
      <c r="H577" s="232">
        <v>0</v>
      </c>
      <c r="I577" s="55"/>
      <c r="J577" s="55"/>
      <c r="K577" s="54"/>
      <c r="L577" s="55"/>
    </row>
    <row r="578" spans="6:12" ht="24.75" customHeight="1">
      <c r="F578" s="182" t="s">
        <v>596</v>
      </c>
      <c r="G578" s="231">
        <v>111</v>
      </c>
      <c r="H578" s="232">
        <v>111</v>
      </c>
      <c r="I578" s="55"/>
      <c r="J578" s="54"/>
      <c r="K578" s="54" t="e">
        <f>#REF!-H578</f>
        <v>#REF!</v>
      </c>
      <c r="L578" s="55" t="e">
        <f>K578/H578*100</f>
        <v>#REF!</v>
      </c>
    </row>
    <row r="579" spans="6:12" ht="24.75" customHeight="1">
      <c r="F579" s="182" t="s">
        <v>597</v>
      </c>
      <c r="G579" s="231">
        <v>0</v>
      </c>
      <c r="H579" s="232">
        <v>0</v>
      </c>
      <c r="I579" s="53">
        <f>SUM(I581)</f>
        <v>0</v>
      </c>
      <c r="J579" s="53">
        <f>SUM(J581)</f>
        <v>0</v>
      </c>
      <c r="K579" s="53" t="e">
        <f>#REF!-H579</f>
        <v>#REF!</v>
      </c>
      <c r="L579" s="53" t="e">
        <f>K579/H579*100</f>
        <v>#REF!</v>
      </c>
    </row>
    <row r="580" spans="6:12" ht="24.75" customHeight="1">
      <c r="F580" s="182" t="s">
        <v>598</v>
      </c>
      <c r="G580" s="231">
        <v>170</v>
      </c>
      <c r="H580" s="232">
        <v>170</v>
      </c>
      <c r="I580" s="55"/>
      <c r="J580" s="55"/>
      <c r="K580" s="55"/>
      <c r="L580" s="55"/>
    </row>
    <row r="581" spans="6:12" ht="24.75" customHeight="1">
      <c r="F581" s="233" t="s">
        <v>1440</v>
      </c>
      <c r="G581" s="231">
        <f>SUM(G582:G591)</f>
        <v>364</v>
      </c>
      <c r="H581" s="232">
        <f>SUM(H582:H591)</f>
        <v>364</v>
      </c>
      <c r="I581" s="54"/>
      <c r="J581" s="54"/>
      <c r="K581" s="54" t="e">
        <f>#REF!-H581</f>
        <v>#REF!</v>
      </c>
      <c r="L581" s="55" t="e">
        <f>K581/H581*100</f>
        <v>#REF!</v>
      </c>
    </row>
    <row r="582" spans="6:12" ht="24.75" customHeight="1">
      <c r="F582" s="182" t="s">
        <v>101</v>
      </c>
      <c r="G582" s="231">
        <v>51</v>
      </c>
      <c r="H582" s="232">
        <v>51</v>
      </c>
      <c r="I582" s="53">
        <f>I583+I590+I595+I599+I604</f>
        <v>0</v>
      </c>
      <c r="J582" s="53">
        <f>J583+J590+J595+J599+J604</f>
        <v>0</v>
      </c>
      <c r="K582" s="53" t="e">
        <f>#REF!-H582</f>
        <v>#REF!</v>
      </c>
      <c r="L582" s="53" t="e">
        <f>K582/H582*100</f>
        <v>#REF!</v>
      </c>
    </row>
    <row r="583" spans="6:12" ht="24.75" customHeight="1">
      <c r="F583" s="182" t="s">
        <v>254</v>
      </c>
      <c r="G583" s="231">
        <v>0</v>
      </c>
      <c r="H583" s="232">
        <v>0</v>
      </c>
      <c r="I583" s="53">
        <f>SUM(I584:I589)</f>
        <v>0</v>
      </c>
      <c r="J583" s="53">
        <f>SUM(J584:J589)</f>
        <v>0</v>
      </c>
      <c r="K583" s="53" t="e">
        <f>#REF!-H583</f>
        <v>#REF!</v>
      </c>
      <c r="L583" s="53" t="e">
        <f>K583/H583*100</f>
        <v>#REF!</v>
      </c>
    </row>
    <row r="584" spans="6:12" ht="24.75" customHeight="1">
      <c r="F584" s="182" t="s">
        <v>255</v>
      </c>
      <c r="G584" s="231">
        <v>0</v>
      </c>
      <c r="H584" s="232">
        <v>0</v>
      </c>
      <c r="I584" s="54"/>
      <c r="J584" s="54"/>
      <c r="K584" s="54"/>
      <c r="L584" s="54" t="e">
        <f>K584/H584*100</f>
        <v>#DIV/0!</v>
      </c>
    </row>
    <row r="585" spans="6:12" ht="24.75" customHeight="1">
      <c r="F585" s="182" t="s">
        <v>599</v>
      </c>
      <c r="G585" s="231">
        <v>56</v>
      </c>
      <c r="H585" s="232">
        <v>56</v>
      </c>
      <c r="I585" s="54"/>
      <c r="J585" s="54"/>
      <c r="K585" s="54"/>
      <c r="L585" s="54"/>
    </row>
    <row r="586" spans="6:12" ht="24.75" customHeight="1">
      <c r="F586" s="182" t="s">
        <v>600</v>
      </c>
      <c r="G586" s="231">
        <v>24</v>
      </c>
      <c r="H586" s="232">
        <v>24</v>
      </c>
      <c r="I586" s="54"/>
      <c r="J586" s="54"/>
      <c r="K586" s="54"/>
      <c r="L586" s="54"/>
    </row>
    <row r="587" spans="6:12" ht="24.75" customHeight="1">
      <c r="F587" s="182" t="s">
        <v>601</v>
      </c>
      <c r="G587" s="231">
        <v>191</v>
      </c>
      <c r="H587" s="232">
        <v>191</v>
      </c>
      <c r="I587" s="54"/>
      <c r="J587" s="54"/>
      <c r="K587" s="54"/>
      <c r="L587" s="54"/>
    </row>
    <row r="588" spans="6:12" ht="24.75" customHeight="1">
      <c r="F588" s="182" t="s">
        <v>602</v>
      </c>
      <c r="G588" s="231">
        <v>0</v>
      </c>
      <c r="H588" s="232">
        <v>0</v>
      </c>
      <c r="I588" s="54"/>
      <c r="J588" s="54"/>
      <c r="K588" s="54"/>
      <c r="L588" s="54"/>
    </row>
    <row r="589" spans="6:12" ht="24.75" customHeight="1">
      <c r="F589" s="182" t="s">
        <v>603</v>
      </c>
      <c r="G589" s="231">
        <v>0</v>
      </c>
      <c r="H589" s="232">
        <v>0</v>
      </c>
      <c r="I589" s="54"/>
      <c r="J589" s="54"/>
      <c r="K589" s="54"/>
      <c r="L589" s="54" t="e">
        <f>K589/H589*100</f>
        <v>#DIV/0!</v>
      </c>
    </row>
    <row r="590" spans="6:12" ht="24.75" customHeight="1">
      <c r="F590" s="182" t="s">
        <v>604</v>
      </c>
      <c r="G590" s="231">
        <v>0</v>
      </c>
      <c r="H590" s="232">
        <v>0</v>
      </c>
      <c r="I590" s="53">
        <f>SUM(I591:I594)</f>
        <v>0</v>
      </c>
      <c r="J590" s="53">
        <f>SUM(J591:J594)</f>
        <v>0</v>
      </c>
      <c r="K590" s="53" t="e">
        <f>#REF!-H590</f>
        <v>#REF!</v>
      </c>
      <c r="L590" s="53" t="e">
        <f>K590/H590*100</f>
        <v>#REF!</v>
      </c>
    </row>
    <row r="591" spans="6:12" ht="24.75" customHeight="1">
      <c r="F591" s="182" t="s">
        <v>1441</v>
      </c>
      <c r="G591" s="231">
        <v>42</v>
      </c>
      <c r="H591" s="232">
        <v>42</v>
      </c>
      <c r="I591" s="54"/>
      <c r="J591" s="54"/>
      <c r="K591" s="54" t="e">
        <f>#REF!-H591</f>
        <v>#REF!</v>
      </c>
      <c r="L591" s="54" t="e">
        <f>K591/H591*100</f>
        <v>#REF!</v>
      </c>
    </row>
    <row r="592" spans="6:12" ht="24.75" customHeight="1">
      <c r="F592" s="233" t="s">
        <v>605</v>
      </c>
      <c r="G592" s="231">
        <f>SUM(G593:G595)</f>
        <v>129</v>
      </c>
      <c r="H592" s="232">
        <f>SUM(H593:H595)</f>
        <v>129</v>
      </c>
      <c r="I592" s="54"/>
      <c r="J592" s="54"/>
      <c r="K592" s="54"/>
      <c r="L592" s="54"/>
    </row>
    <row r="593" spans="6:12" ht="24.75" customHeight="1">
      <c r="F593" s="182" t="s">
        <v>606</v>
      </c>
      <c r="G593" s="231">
        <v>0</v>
      </c>
      <c r="H593" s="232">
        <v>0</v>
      </c>
      <c r="I593" s="54"/>
      <c r="J593" s="54"/>
      <c r="K593" s="54" t="e">
        <f>#REF!-H593</f>
        <v>#REF!</v>
      </c>
      <c r="L593" s="54" t="e">
        <f>K593/H593*100</f>
        <v>#REF!</v>
      </c>
    </row>
    <row r="594" spans="6:12" ht="24.75" customHeight="1">
      <c r="F594" s="182" t="s">
        <v>607</v>
      </c>
      <c r="G594" s="231">
        <v>0</v>
      </c>
      <c r="H594" s="232">
        <v>0</v>
      </c>
      <c r="I594" s="54"/>
      <c r="J594" s="54"/>
      <c r="K594" s="54" t="e">
        <f>#REF!-H594</f>
        <v>#REF!</v>
      </c>
      <c r="L594" s="54" t="e">
        <f>K594/H594*100</f>
        <v>#REF!</v>
      </c>
    </row>
    <row r="595" spans="6:12" ht="24.75" customHeight="1">
      <c r="F595" s="182" t="s">
        <v>608</v>
      </c>
      <c r="G595" s="231">
        <v>129</v>
      </c>
      <c r="H595" s="232">
        <v>129</v>
      </c>
      <c r="I595" s="53">
        <f>SUM(I596:I598)</f>
        <v>0</v>
      </c>
      <c r="J595" s="53">
        <f>SUM(J596:J598)</f>
        <v>0</v>
      </c>
      <c r="K595" s="53" t="e">
        <f>#REF!-H595</f>
        <v>#REF!</v>
      </c>
      <c r="L595" s="53" t="e">
        <f>K595/H595*100</f>
        <v>#REF!</v>
      </c>
    </row>
    <row r="596" spans="6:12" ht="24.75" customHeight="1">
      <c r="F596" s="233" t="s">
        <v>609</v>
      </c>
      <c r="G596" s="231">
        <f>SUM(G597,G611,G622,G630,G632,G641,G645,G656,G664,G670,G677,G685,G690,G695,G698,G701,G704,G707,G710)</f>
        <v>59001</v>
      </c>
      <c r="H596" s="232">
        <f>SUM(H597,H611,H622,H630,H632,H641,H645,H656,H664,H670,H677,H685,H690,H695,H698,H701,H704,H707,H710)</f>
        <v>59001</v>
      </c>
      <c r="I596" s="54"/>
      <c r="J596" s="54"/>
      <c r="K596" s="54" t="e">
        <f>#REF!-H596</f>
        <v>#REF!</v>
      </c>
      <c r="L596" s="54" t="e">
        <f>K596/H596*100</f>
        <v>#REF!</v>
      </c>
    </row>
    <row r="597" spans="6:12" ht="24.75" customHeight="1">
      <c r="F597" s="233" t="s">
        <v>610</v>
      </c>
      <c r="G597" s="231">
        <f>SUM(G598:G610)</f>
        <v>1713</v>
      </c>
      <c r="H597" s="232">
        <f>SUM(H598:H610)</f>
        <v>1713</v>
      </c>
      <c r="I597" s="54"/>
      <c r="J597" s="54"/>
      <c r="K597" s="54"/>
      <c r="L597" s="54"/>
    </row>
    <row r="598" spans="6:12" ht="24.75" customHeight="1">
      <c r="F598" s="182" t="s">
        <v>101</v>
      </c>
      <c r="G598" s="231">
        <v>828</v>
      </c>
      <c r="H598" s="232">
        <v>828</v>
      </c>
      <c r="I598" s="54"/>
      <c r="J598" s="54"/>
      <c r="K598" s="54" t="e">
        <f>#REF!-H598</f>
        <v>#REF!</v>
      </c>
      <c r="L598" s="54" t="e">
        <f>K598/H598*100</f>
        <v>#REF!</v>
      </c>
    </row>
    <row r="599" spans="6:12" ht="24.75" customHeight="1">
      <c r="F599" s="182" t="s">
        <v>254</v>
      </c>
      <c r="G599" s="231">
        <v>29</v>
      </c>
      <c r="H599" s="232">
        <v>29</v>
      </c>
      <c r="I599" s="53">
        <f>SUM(I600:I603)</f>
        <v>0</v>
      </c>
      <c r="J599" s="53">
        <f>SUM(J600:J603)</f>
        <v>0</v>
      </c>
      <c r="K599" s="53" t="e">
        <f>#REF!-H599</f>
        <v>#REF!</v>
      </c>
      <c r="L599" s="53" t="e">
        <f>K599/H599*100</f>
        <v>#REF!</v>
      </c>
    </row>
    <row r="600" spans="6:12" ht="24.75" customHeight="1">
      <c r="F600" s="182" t="s">
        <v>255</v>
      </c>
      <c r="G600" s="231">
        <v>0</v>
      </c>
      <c r="H600" s="232">
        <v>0</v>
      </c>
      <c r="I600" s="54"/>
      <c r="J600" s="54"/>
      <c r="K600" s="54" t="e">
        <f>#REF!-H600</f>
        <v>#REF!</v>
      </c>
      <c r="L600" s="54" t="e">
        <f>K600/H600*100</f>
        <v>#REF!</v>
      </c>
    </row>
    <row r="601" spans="6:12" ht="24.75" customHeight="1">
      <c r="F601" s="182" t="s">
        <v>611</v>
      </c>
      <c r="G601" s="231">
        <v>10</v>
      </c>
      <c r="H601" s="232">
        <v>10</v>
      </c>
      <c r="I601" s="54"/>
      <c r="J601" s="54"/>
      <c r="K601" s="54"/>
      <c r="L601" s="54"/>
    </row>
    <row r="602" spans="6:12" ht="24.75" customHeight="1">
      <c r="F602" s="182" t="s">
        <v>612</v>
      </c>
      <c r="G602" s="231">
        <v>29</v>
      </c>
      <c r="H602" s="232">
        <v>29</v>
      </c>
      <c r="I602" s="54"/>
      <c r="J602" s="54"/>
      <c r="K602" s="54" t="e">
        <f>#REF!-H602</f>
        <v>#REF!</v>
      </c>
      <c r="L602" s="54" t="e">
        <f aca="true" t="shared" si="11" ref="L602:L608">K602/H602*100</f>
        <v>#REF!</v>
      </c>
    </row>
    <row r="603" spans="6:12" ht="24.75" customHeight="1">
      <c r="F603" s="182" t="s">
        <v>613</v>
      </c>
      <c r="G603" s="231">
        <v>7</v>
      </c>
      <c r="H603" s="232">
        <v>7</v>
      </c>
      <c r="I603" s="54"/>
      <c r="J603" s="54"/>
      <c r="K603" s="54" t="e">
        <f>#REF!-H603</f>
        <v>#REF!</v>
      </c>
      <c r="L603" s="54" t="e">
        <f t="shared" si="11"/>
        <v>#REF!</v>
      </c>
    </row>
    <row r="604" spans="6:12" ht="24.75" customHeight="1">
      <c r="F604" s="182" t="s">
        <v>614</v>
      </c>
      <c r="G604" s="231">
        <v>144</v>
      </c>
      <c r="H604" s="232">
        <v>144</v>
      </c>
      <c r="I604" s="53">
        <f>SUM(I605)</f>
        <v>0</v>
      </c>
      <c r="J604" s="53">
        <f>SUM(J605)</f>
        <v>0</v>
      </c>
      <c r="K604" s="53" t="e">
        <f>#REF!-H604</f>
        <v>#REF!</v>
      </c>
      <c r="L604" s="53" t="e">
        <f t="shared" si="11"/>
        <v>#REF!</v>
      </c>
    </row>
    <row r="605" spans="6:12" ht="24.75" customHeight="1">
      <c r="F605" s="182" t="s">
        <v>295</v>
      </c>
      <c r="G605" s="231">
        <v>0</v>
      </c>
      <c r="H605" s="232">
        <v>0</v>
      </c>
      <c r="I605" s="54"/>
      <c r="J605" s="54"/>
      <c r="K605" s="54" t="e">
        <f>#REF!-H605</f>
        <v>#REF!</v>
      </c>
      <c r="L605" s="54" t="e">
        <f t="shared" si="11"/>
        <v>#REF!</v>
      </c>
    </row>
    <row r="606" spans="6:12" ht="24.75" customHeight="1">
      <c r="F606" s="182" t="s">
        <v>615</v>
      </c>
      <c r="G606" s="231">
        <v>91</v>
      </c>
      <c r="H606" s="232">
        <v>91</v>
      </c>
      <c r="I606" s="53">
        <f>I607+I612+I618+I621</f>
        <v>0</v>
      </c>
      <c r="J606" s="53">
        <f>J607+J612+J618+J621</f>
        <v>0</v>
      </c>
      <c r="K606" s="53" t="e">
        <f>#REF!-H606</f>
        <v>#REF!</v>
      </c>
      <c r="L606" s="53" t="e">
        <f t="shared" si="11"/>
        <v>#REF!</v>
      </c>
    </row>
    <row r="607" spans="6:12" ht="24.75" customHeight="1">
      <c r="F607" s="182" t="s">
        <v>616</v>
      </c>
      <c r="G607" s="231">
        <v>0</v>
      </c>
      <c r="H607" s="232">
        <v>0</v>
      </c>
      <c r="I607" s="53">
        <f>SUM(I608:I611)</f>
        <v>0</v>
      </c>
      <c r="J607" s="53">
        <f>SUM(J608:J611)</f>
        <v>0</v>
      </c>
      <c r="K607" s="53" t="e">
        <f>#REF!-H607</f>
        <v>#REF!</v>
      </c>
      <c r="L607" s="53" t="e">
        <f t="shared" si="11"/>
        <v>#REF!</v>
      </c>
    </row>
    <row r="608" spans="6:12" ht="24.75" customHeight="1">
      <c r="F608" s="182" t="s">
        <v>617</v>
      </c>
      <c r="G608" s="231">
        <v>0</v>
      </c>
      <c r="H608" s="232">
        <v>0</v>
      </c>
      <c r="I608" s="54"/>
      <c r="J608" s="54"/>
      <c r="K608" s="54" t="e">
        <f>#REF!-H608</f>
        <v>#REF!</v>
      </c>
      <c r="L608" s="54" t="e">
        <f t="shared" si="11"/>
        <v>#REF!</v>
      </c>
    </row>
    <row r="609" spans="6:12" ht="24.75" customHeight="1">
      <c r="F609" s="182" t="s">
        <v>618</v>
      </c>
      <c r="G609" s="231">
        <v>5</v>
      </c>
      <c r="H609" s="232">
        <v>5</v>
      </c>
      <c r="I609" s="54"/>
      <c r="J609" s="54"/>
      <c r="K609" s="54"/>
      <c r="L609" s="54"/>
    </row>
    <row r="610" spans="6:12" ht="24.75" customHeight="1">
      <c r="F610" s="182" t="s">
        <v>619</v>
      </c>
      <c r="G610" s="231">
        <v>570</v>
      </c>
      <c r="H610" s="232">
        <v>570</v>
      </c>
      <c r="I610" s="54"/>
      <c r="J610" s="54"/>
      <c r="K610" s="54"/>
      <c r="L610" s="54"/>
    </row>
    <row r="611" spans="6:12" ht="24.75" customHeight="1">
      <c r="F611" s="233" t="s">
        <v>620</v>
      </c>
      <c r="G611" s="231">
        <f>SUM(G612:G621)</f>
        <v>1389</v>
      </c>
      <c r="H611" s="232">
        <f>SUM(H612:H621)</f>
        <v>1389</v>
      </c>
      <c r="I611" s="54"/>
      <c r="J611" s="54"/>
      <c r="K611" s="54" t="e">
        <f>#REF!-H611</f>
        <v>#REF!</v>
      </c>
      <c r="L611" s="54" t="e">
        <f>K611/H611*100</f>
        <v>#REF!</v>
      </c>
    </row>
    <row r="612" spans="6:12" ht="24.75" customHeight="1">
      <c r="F612" s="182" t="s">
        <v>101</v>
      </c>
      <c r="G612" s="231">
        <v>235</v>
      </c>
      <c r="H612" s="232">
        <v>235</v>
      </c>
      <c r="I612" s="53">
        <f>SUM(I613:I617)</f>
        <v>0</v>
      </c>
      <c r="J612" s="53">
        <f>SUM(J613:J617)</f>
        <v>0</v>
      </c>
      <c r="K612" s="53" t="e">
        <f>#REF!-H612</f>
        <v>#REF!</v>
      </c>
      <c r="L612" s="53" t="e">
        <f>K612/H612*100</f>
        <v>#REF!</v>
      </c>
    </row>
    <row r="613" spans="6:12" ht="24.75" customHeight="1">
      <c r="F613" s="182" t="s">
        <v>254</v>
      </c>
      <c r="G613" s="231">
        <v>18</v>
      </c>
      <c r="H613" s="232">
        <v>18</v>
      </c>
      <c r="I613" s="54"/>
      <c r="J613" s="54"/>
      <c r="K613" s="54" t="e">
        <f>#REF!-H613</f>
        <v>#REF!</v>
      </c>
      <c r="L613" s="54" t="e">
        <f>K613/H613*100</f>
        <v>#REF!</v>
      </c>
    </row>
    <row r="614" spans="6:12" ht="24.75" customHeight="1">
      <c r="F614" s="182" t="s">
        <v>255</v>
      </c>
      <c r="G614" s="231">
        <v>0</v>
      </c>
      <c r="H614" s="232">
        <v>0</v>
      </c>
      <c r="I614" s="54"/>
      <c r="J614" s="54"/>
      <c r="K614" s="54"/>
      <c r="L614" s="54"/>
    </row>
    <row r="615" spans="6:12" ht="24.75" customHeight="1">
      <c r="F615" s="182" t="s">
        <v>621</v>
      </c>
      <c r="G615" s="231">
        <v>30</v>
      </c>
      <c r="H615" s="232">
        <v>30</v>
      </c>
      <c r="I615" s="54"/>
      <c r="J615" s="54"/>
      <c r="K615" s="54" t="e">
        <f>#REF!-H615</f>
        <v>#REF!</v>
      </c>
      <c r="L615" s="54" t="e">
        <f>K615/H615*100</f>
        <v>#REF!</v>
      </c>
    </row>
    <row r="616" spans="6:12" ht="24.75" customHeight="1">
      <c r="F616" s="182" t="s">
        <v>622</v>
      </c>
      <c r="G616" s="231">
        <v>538</v>
      </c>
      <c r="H616" s="232">
        <v>538</v>
      </c>
      <c r="I616" s="54"/>
      <c r="J616" s="54"/>
      <c r="K616" s="54"/>
      <c r="L616" s="54"/>
    </row>
    <row r="617" spans="6:12" ht="24.75" customHeight="1">
      <c r="F617" s="182" t="s">
        <v>623</v>
      </c>
      <c r="G617" s="231">
        <v>0</v>
      </c>
      <c r="H617" s="232">
        <v>0</v>
      </c>
      <c r="I617" s="54"/>
      <c r="J617" s="54"/>
      <c r="K617" s="54" t="e">
        <f>#REF!-H617</f>
        <v>#REF!</v>
      </c>
      <c r="L617" s="54" t="e">
        <f aca="true" t="shared" si="12" ref="L617:L631">K617/H617*100</f>
        <v>#REF!</v>
      </c>
    </row>
    <row r="618" spans="6:12" ht="24.75" customHeight="1">
      <c r="F618" s="182" t="s">
        <v>624</v>
      </c>
      <c r="G618" s="231">
        <v>161</v>
      </c>
      <c r="H618" s="232">
        <v>161</v>
      </c>
      <c r="I618" s="53">
        <f>SUM(I619:I620)</f>
        <v>0</v>
      </c>
      <c r="J618" s="53">
        <f>SUM(J619:J620)</f>
        <v>0</v>
      </c>
      <c r="K618" s="53" t="e">
        <f>#REF!-H618</f>
        <v>#REF!</v>
      </c>
      <c r="L618" s="53" t="e">
        <f t="shared" si="12"/>
        <v>#REF!</v>
      </c>
    </row>
    <row r="619" spans="6:12" ht="24.75" customHeight="1">
      <c r="F619" s="182" t="s">
        <v>625</v>
      </c>
      <c r="G619" s="231">
        <v>75</v>
      </c>
      <c r="H619" s="232">
        <v>75</v>
      </c>
      <c r="I619" s="54"/>
      <c r="J619" s="54"/>
      <c r="K619" s="54" t="e">
        <f>#REF!-H619</f>
        <v>#REF!</v>
      </c>
      <c r="L619" s="54" t="e">
        <f t="shared" si="12"/>
        <v>#REF!</v>
      </c>
    </row>
    <row r="620" spans="6:12" ht="24.75" customHeight="1">
      <c r="F620" s="182" t="s">
        <v>626</v>
      </c>
      <c r="G620" s="231">
        <v>0</v>
      </c>
      <c r="H620" s="232">
        <v>0</v>
      </c>
      <c r="I620" s="54"/>
      <c r="J620" s="54"/>
      <c r="K620" s="54" t="e">
        <f>#REF!-H620</f>
        <v>#REF!</v>
      </c>
      <c r="L620" s="54" t="e">
        <f t="shared" si="12"/>
        <v>#REF!</v>
      </c>
    </row>
    <row r="621" spans="6:12" ht="24.75" customHeight="1">
      <c r="F621" s="182" t="s">
        <v>627</v>
      </c>
      <c r="G621" s="231">
        <v>332</v>
      </c>
      <c r="H621" s="232">
        <v>332</v>
      </c>
      <c r="I621" s="53">
        <v>0</v>
      </c>
      <c r="J621" s="53"/>
      <c r="K621" s="53" t="e">
        <f>#REF!-H621</f>
        <v>#REF!</v>
      </c>
      <c r="L621" s="53" t="e">
        <f t="shared" si="12"/>
        <v>#REF!</v>
      </c>
    </row>
    <row r="622" spans="6:12" ht="24.75" customHeight="1">
      <c r="F622" s="233" t="s">
        <v>628</v>
      </c>
      <c r="G622" s="231">
        <f>SUM(G623:G629)</f>
        <v>11523</v>
      </c>
      <c r="H622" s="232">
        <f>SUM(H623:H629)</f>
        <v>11523</v>
      </c>
      <c r="I622" s="54"/>
      <c r="J622" s="54"/>
      <c r="K622" s="54" t="e">
        <f>#REF!-H622</f>
        <v>#REF!</v>
      </c>
      <c r="L622" s="54" t="e">
        <f t="shared" si="12"/>
        <v>#REF!</v>
      </c>
    </row>
    <row r="623" spans="6:12" ht="24.75" customHeight="1">
      <c r="F623" s="182" t="s">
        <v>629</v>
      </c>
      <c r="G623" s="231">
        <v>0</v>
      </c>
      <c r="H623" s="232">
        <v>0</v>
      </c>
      <c r="I623" s="54"/>
      <c r="J623" s="54"/>
      <c r="K623" s="54" t="e">
        <f>#REF!-H623</f>
        <v>#REF!</v>
      </c>
      <c r="L623" s="54" t="e">
        <f t="shared" si="12"/>
        <v>#REF!</v>
      </c>
    </row>
    <row r="624" spans="6:12" ht="24.75" customHeight="1">
      <c r="F624" s="182" t="s">
        <v>630</v>
      </c>
      <c r="G624" s="231">
        <v>0</v>
      </c>
      <c r="H624" s="232">
        <v>0</v>
      </c>
      <c r="I624" s="59">
        <f>I625+I628</f>
        <v>0</v>
      </c>
      <c r="J624" s="59">
        <f>J625+J628</f>
        <v>0</v>
      </c>
      <c r="K624" s="59" t="e">
        <f>#REF!-H624</f>
        <v>#REF!</v>
      </c>
      <c r="L624" s="53" t="e">
        <f t="shared" si="12"/>
        <v>#REF!</v>
      </c>
    </row>
    <row r="625" spans="6:12" ht="24.75" customHeight="1">
      <c r="F625" s="182" t="s">
        <v>631</v>
      </c>
      <c r="G625" s="231">
        <v>205</v>
      </c>
      <c r="H625" s="232">
        <v>205</v>
      </c>
      <c r="I625" s="53">
        <f>SUM(I626:I627)</f>
        <v>0</v>
      </c>
      <c r="J625" s="53">
        <f>SUM(J626:J627)</f>
        <v>0</v>
      </c>
      <c r="K625" s="53" t="e">
        <f>#REF!-H625</f>
        <v>#REF!</v>
      </c>
      <c r="L625" s="53" t="e">
        <f t="shared" si="12"/>
        <v>#REF!</v>
      </c>
    </row>
    <row r="626" spans="6:12" ht="24.75" customHeight="1">
      <c r="F626" s="182" t="s">
        <v>632</v>
      </c>
      <c r="G626" s="231">
        <v>0</v>
      </c>
      <c r="H626" s="232">
        <v>0</v>
      </c>
      <c r="I626" s="54"/>
      <c r="J626" s="54"/>
      <c r="K626" s="54" t="e">
        <f>#REF!-H626</f>
        <v>#REF!</v>
      </c>
      <c r="L626" s="54" t="e">
        <f t="shared" si="12"/>
        <v>#REF!</v>
      </c>
    </row>
    <row r="627" spans="6:12" ht="24.75" customHeight="1">
      <c r="F627" s="182" t="s">
        <v>633</v>
      </c>
      <c r="G627" s="231">
        <v>0</v>
      </c>
      <c r="H627" s="232">
        <v>0</v>
      </c>
      <c r="I627" s="54"/>
      <c r="J627" s="54"/>
      <c r="K627" s="54" t="e">
        <f>#REF!-H627</f>
        <v>#REF!</v>
      </c>
      <c r="L627" s="54" t="e">
        <f t="shared" si="12"/>
        <v>#REF!</v>
      </c>
    </row>
    <row r="628" spans="6:12" ht="24.75" customHeight="1">
      <c r="F628" s="182" t="s">
        <v>634</v>
      </c>
      <c r="G628" s="231">
        <v>9934</v>
      </c>
      <c r="H628" s="232">
        <v>9934</v>
      </c>
      <c r="I628" s="53"/>
      <c r="J628" s="53"/>
      <c r="K628" s="53" t="e">
        <f>#REF!-H628</f>
        <v>#REF!</v>
      </c>
      <c r="L628" s="53" t="e">
        <f t="shared" si="12"/>
        <v>#REF!</v>
      </c>
    </row>
    <row r="629" spans="6:12" ht="24.75" customHeight="1">
      <c r="F629" s="182" t="s">
        <v>635</v>
      </c>
      <c r="G629" s="231">
        <v>1384</v>
      </c>
      <c r="H629" s="232">
        <v>1384</v>
      </c>
      <c r="I629" s="54"/>
      <c r="J629" s="54"/>
      <c r="K629" s="54" t="e">
        <f>#REF!-H629</f>
        <v>#REF!</v>
      </c>
      <c r="L629" s="54" t="e">
        <f t="shared" si="12"/>
        <v>#REF!</v>
      </c>
    </row>
    <row r="630" spans="6:12" ht="24.75" customHeight="1">
      <c r="F630" s="233" t="s">
        <v>636</v>
      </c>
      <c r="G630" s="231">
        <f>G631</f>
        <v>0</v>
      </c>
      <c r="H630" s="232">
        <f>H631</f>
        <v>0</v>
      </c>
      <c r="I630" s="53">
        <f>I631+I640+I643+I649+I654</f>
        <v>0</v>
      </c>
      <c r="J630" s="53">
        <f>J631+J640+J643+J649+J654</f>
        <v>0</v>
      </c>
      <c r="K630" s="53" t="e">
        <f>#REF!-H630</f>
        <v>#REF!</v>
      </c>
      <c r="L630" s="53" t="e">
        <f t="shared" si="12"/>
        <v>#REF!</v>
      </c>
    </row>
    <row r="631" spans="6:12" ht="24.75" customHeight="1">
      <c r="F631" s="182" t="s">
        <v>1442</v>
      </c>
      <c r="G631" s="231">
        <v>0</v>
      </c>
      <c r="H631" s="232">
        <v>0</v>
      </c>
      <c r="I631" s="53">
        <f>SUM(I632:I639)</f>
        <v>0</v>
      </c>
      <c r="J631" s="53">
        <f>SUM(J632:J639)</f>
        <v>0</v>
      </c>
      <c r="K631" s="53" t="e">
        <f>#REF!-H631</f>
        <v>#REF!</v>
      </c>
      <c r="L631" s="53" t="e">
        <f t="shared" si="12"/>
        <v>#REF!</v>
      </c>
    </row>
    <row r="632" spans="6:12" ht="24.75" customHeight="1">
      <c r="F632" s="233" t="s">
        <v>637</v>
      </c>
      <c r="G632" s="231">
        <f>SUM(G633:G640)</f>
        <v>23190</v>
      </c>
      <c r="H632" s="232">
        <f>SUM(H633:H640)</f>
        <v>23190</v>
      </c>
      <c r="I632" s="54"/>
      <c r="J632" s="54"/>
      <c r="K632" s="54"/>
      <c r="L632" s="54"/>
    </row>
    <row r="633" spans="6:12" ht="24.75" customHeight="1">
      <c r="F633" s="182" t="s">
        <v>638</v>
      </c>
      <c r="G633" s="231">
        <v>8199</v>
      </c>
      <c r="H633" s="232">
        <v>8199</v>
      </c>
      <c r="I633" s="54"/>
      <c r="J633" s="54"/>
      <c r="K633" s="54"/>
      <c r="L633" s="54"/>
    </row>
    <row r="634" spans="6:12" ht="24.75" customHeight="1">
      <c r="F634" s="182" t="s">
        <v>639</v>
      </c>
      <c r="G634" s="231">
        <v>14386</v>
      </c>
      <c r="H634" s="232">
        <v>14386</v>
      </c>
      <c r="I634" s="54"/>
      <c r="J634" s="54"/>
      <c r="K634" s="54"/>
      <c r="L634" s="54"/>
    </row>
    <row r="635" spans="6:12" ht="24.75" customHeight="1">
      <c r="F635" s="182" t="s">
        <v>640</v>
      </c>
      <c r="G635" s="231">
        <v>1</v>
      </c>
      <c r="H635" s="232">
        <v>1</v>
      </c>
      <c r="I635" s="54"/>
      <c r="J635" s="54"/>
      <c r="K635" s="54"/>
      <c r="L635" s="54"/>
    </row>
    <row r="636" spans="6:12" ht="24.75" customHeight="1">
      <c r="F636" s="182" t="s">
        <v>641</v>
      </c>
      <c r="G636" s="231">
        <v>0</v>
      </c>
      <c r="H636" s="232">
        <v>0</v>
      </c>
      <c r="I636" s="54"/>
      <c r="J636" s="54"/>
      <c r="K636" s="54"/>
      <c r="L636" s="54"/>
    </row>
    <row r="637" spans="6:12" ht="24.75" customHeight="1">
      <c r="F637" s="182" t="s">
        <v>1443</v>
      </c>
      <c r="G637" s="231">
        <v>0</v>
      </c>
      <c r="H637" s="232">
        <v>0</v>
      </c>
      <c r="I637" s="54"/>
      <c r="J637" s="54"/>
      <c r="K637" s="54"/>
      <c r="L637" s="54"/>
    </row>
    <row r="638" spans="6:12" ht="24.75" customHeight="1">
      <c r="F638" s="182" t="s">
        <v>1444</v>
      </c>
      <c r="G638" s="231">
        <v>0</v>
      </c>
      <c r="H638" s="232">
        <v>0</v>
      </c>
      <c r="I638" s="54"/>
      <c r="J638" s="54"/>
      <c r="K638" s="54"/>
      <c r="L638" s="54"/>
    </row>
    <row r="639" spans="6:12" ht="24.75" customHeight="1">
      <c r="F639" s="182" t="s">
        <v>1445</v>
      </c>
      <c r="G639" s="231">
        <v>0</v>
      </c>
      <c r="H639" s="232">
        <v>0</v>
      </c>
      <c r="I639" s="54"/>
      <c r="J639" s="54"/>
      <c r="K639" s="54"/>
      <c r="L639" s="54"/>
    </row>
    <row r="640" spans="6:12" ht="24.75" customHeight="1">
      <c r="F640" s="182" t="s">
        <v>642</v>
      </c>
      <c r="G640" s="231">
        <v>604</v>
      </c>
      <c r="H640" s="232">
        <v>604</v>
      </c>
      <c r="I640" s="57"/>
      <c r="J640" s="57"/>
      <c r="K640" s="57"/>
      <c r="L640" s="57"/>
    </row>
    <row r="641" spans="6:12" ht="24.75" customHeight="1">
      <c r="F641" s="233" t="s">
        <v>643</v>
      </c>
      <c r="G641" s="231">
        <f>SUM(G642:G644)</f>
        <v>13</v>
      </c>
      <c r="H641" s="232">
        <f>SUM(H642:H644)</f>
        <v>13</v>
      </c>
      <c r="I641" s="54"/>
      <c r="J641" s="54"/>
      <c r="K641" s="54"/>
      <c r="L641" s="54"/>
    </row>
    <row r="642" spans="6:12" ht="24.75" customHeight="1">
      <c r="F642" s="182" t="s">
        <v>644</v>
      </c>
      <c r="G642" s="231">
        <v>13</v>
      </c>
      <c r="H642" s="232">
        <v>13</v>
      </c>
      <c r="I642" s="54"/>
      <c r="J642" s="54"/>
      <c r="K642" s="54"/>
      <c r="L642" s="54"/>
    </row>
    <row r="643" spans="6:12" ht="24.75" customHeight="1">
      <c r="F643" s="182" t="s">
        <v>645</v>
      </c>
      <c r="G643" s="231">
        <v>0</v>
      </c>
      <c r="H643" s="232">
        <v>0</v>
      </c>
      <c r="I643" s="53">
        <f>SUM(I644:I648)</f>
        <v>0</v>
      </c>
      <c r="J643" s="53">
        <f>SUM(J644:J648)</f>
        <v>0</v>
      </c>
      <c r="K643" s="53" t="e">
        <f>#REF!-H643</f>
        <v>#REF!</v>
      </c>
      <c r="L643" s="53" t="e">
        <f>K643/H643*100</f>
        <v>#REF!</v>
      </c>
    </row>
    <row r="644" spans="6:12" ht="24.75" customHeight="1">
      <c r="F644" s="182" t="s">
        <v>646</v>
      </c>
      <c r="G644" s="231">
        <v>0</v>
      </c>
      <c r="H644" s="232">
        <v>0</v>
      </c>
      <c r="I644" s="54"/>
      <c r="J644" s="54"/>
      <c r="K644" s="54" t="e">
        <f>#REF!-H644</f>
        <v>#REF!</v>
      </c>
      <c r="L644" s="54" t="e">
        <f>K644/H644*100</f>
        <v>#REF!</v>
      </c>
    </row>
    <row r="645" spans="6:12" ht="24.75" customHeight="1">
      <c r="F645" s="233" t="s">
        <v>647</v>
      </c>
      <c r="G645" s="231">
        <f>SUM(G646:G655)</f>
        <v>613</v>
      </c>
      <c r="H645" s="232">
        <f>SUM(H646:H655)</f>
        <v>613</v>
      </c>
      <c r="I645" s="54"/>
      <c r="J645" s="54"/>
      <c r="K645" s="54"/>
      <c r="L645" s="54"/>
    </row>
    <row r="646" spans="6:12" ht="24.75" customHeight="1">
      <c r="F646" s="182" t="s">
        <v>1446</v>
      </c>
      <c r="G646" s="231">
        <v>0</v>
      </c>
      <c r="H646" s="232">
        <v>0</v>
      </c>
      <c r="I646" s="54"/>
      <c r="J646" s="54"/>
      <c r="K646" s="54"/>
      <c r="L646" s="54"/>
    </row>
    <row r="647" spans="6:12" ht="24.75" customHeight="1">
      <c r="F647" s="182" t="s">
        <v>648</v>
      </c>
      <c r="G647" s="231">
        <v>343</v>
      </c>
      <c r="H647" s="232">
        <v>343</v>
      </c>
      <c r="I647" s="54"/>
      <c r="J647" s="54"/>
      <c r="K647" s="54" t="e">
        <f>#REF!-H647</f>
        <v>#REF!</v>
      </c>
      <c r="L647" s="54" t="e">
        <f>K647/H647*100</f>
        <v>#REF!</v>
      </c>
    </row>
    <row r="648" spans="6:12" ht="24.75" customHeight="1">
      <c r="F648" s="182" t="s">
        <v>649</v>
      </c>
      <c r="G648" s="231">
        <v>40</v>
      </c>
      <c r="H648" s="232">
        <v>40</v>
      </c>
      <c r="I648" s="54"/>
      <c r="J648" s="54"/>
      <c r="K648" s="54" t="e">
        <f>#REF!-H648</f>
        <v>#REF!</v>
      </c>
      <c r="L648" s="54" t="e">
        <f>K648/H648*100</f>
        <v>#REF!</v>
      </c>
    </row>
    <row r="649" spans="6:12" ht="24.75" customHeight="1">
      <c r="F649" s="182" t="s">
        <v>650</v>
      </c>
      <c r="G649" s="231">
        <v>0</v>
      </c>
      <c r="H649" s="232">
        <v>0</v>
      </c>
      <c r="I649" s="53">
        <f>SUM(I650:I653)</f>
        <v>0</v>
      </c>
      <c r="J649" s="53">
        <f>SUM(J650:J653)</f>
        <v>0</v>
      </c>
      <c r="K649" s="53" t="e">
        <f>#REF!-H649</f>
        <v>#REF!</v>
      </c>
      <c r="L649" s="53" t="e">
        <f>K649/H649*100</f>
        <v>#REF!</v>
      </c>
    </row>
    <row r="650" spans="6:12" ht="24.75" customHeight="1">
      <c r="F650" s="182" t="s">
        <v>652</v>
      </c>
      <c r="G650" s="231">
        <v>10</v>
      </c>
      <c r="H650" s="232">
        <v>10</v>
      </c>
      <c r="I650" s="54"/>
      <c r="J650" s="54"/>
      <c r="K650" s="54" t="e">
        <f>#REF!-H650</f>
        <v>#REF!</v>
      </c>
      <c r="L650" s="54" t="e">
        <f>K650/H650*100</f>
        <v>#REF!</v>
      </c>
    </row>
    <row r="651" spans="6:12" ht="24.75" customHeight="1">
      <c r="F651" s="182" t="s">
        <v>653</v>
      </c>
      <c r="G651" s="231">
        <v>0</v>
      </c>
      <c r="H651" s="232">
        <v>0</v>
      </c>
      <c r="I651" s="54"/>
      <c r="J651" s="54"/>
      <c r="K651" s="54"/>
      <c r="L651" s="54"/>
    </row>
    <row r="652" spans="6:12" ht="24.75" customHeight="1">
      <c r="F652" s="182" t="s">
        <v>654</v>
      </c>
      <c r="G652" s="231">
        <v>0</v>
      </c>
      <c r="H652" s="232">
        <v>0</v>
      </c>
      <c r="I652" s="54"/>
      <c r="J652" s="54"/>
      <c r="K652" s="54"/>
      <c r="L652" s="54"/>
    </row>
    <row r="653" spans="6:12" ht="24.75" customHeight="1">
      <c r="F653" s="182" t="s">
        <v>655</v>
      </c>
      <c r="G653" s="231">
        <v>0</v>
      </c>
      <c r="H653" s="232">
        <v>0</v>
      </c>
      <c r="I653" s="54"/>
      <c r="J653" s="54"/>
      <c r="K653" s="54" t="e">
        <f>#REF!-H653</f>
        <v>#REF!</v>
      </c>
      <c r="L653" s="54" t="e">
        <f>K653/H653*100</f>
        <v>#REF!</v>
      </c>
    </row>
    <row r="654" spans="6:12" ht="24.75" customHeight="1">
      <c r="F654" s="182" t="s">
        <v>1447</v>
      </c>
      <c r="G654" s="231">
        <v>0</v>
      </c>
      <c r="H654" s="232">
        <v>0</v>
      </c>
      <c r="I654" s="53">
        <f>I655</f>
        <v>0</v>
      </c>
      <c r="J654" s="53">
        <f>J655</f>
        <v>0</v>
      </c>
      <c r="K654" s="53" t="e">
        <f>#REF!-H654</f>
        <v>#REF!</v>
      </c>
      <c r="L654" s="53" t="e">
        <f>K654/H654*100</f>
        <v>#REF!</v>
      </c>
    </row>
    <row r="655" spans="6:12" ht="24.75" customHeight="1">
      <c r="F655" s="182" t="s">
        <v>656</v>
      </c>
      <c r="G655" s="231">
        <v>220</v>
      </c>
      <c r="H655" s="232">
        <v>220</v>
      </c>
      <c r="I655" s="55"/>
      <c r="J655" s="55"/>
      <c r="K655" s="55"/>
      <c r="L655" s="55"/>
    </row>
    <row r="656" spans="6:12" ht="24.75" customHeight="1">
      <c r="F656" s="233" t="s">
        <v>657</v>
      </c>
      <c r="G656" s="231">
        <f>SUM(G657:G663)</f>
        <v>3998</v>
      </c>
      <c r="H656" s="232">
        <f>SUM(H657:H663)</f>
        <v>3998</v>
      </c>
      <c r="I656" s="59">
        <f>I657+I663+I665</f>
        <v>0</v>
      </c>
      <c r="J656" s="59">
        <f>J657+J663+J665</f>
        <v>0</v>
      </c>
      <c r="K656" s="53" t="e">
        <f>#REF!-H656</f>
        <v>#REF!</v>
      </c>
      <c r="L656" s="53" t="e">
        <f>K656/H656*100</f>
        <v>#REF!</v>
      </c>
    </row>
    <row r="657" spans="6:12" ht="24.75" customHeight="1">
      <c r="F657" s="182" t="s">
        <v>658</v>
      </c>
      <c r="G657" s="231">
        <v>1828</v>
      </c>
      <c r="H657" s="232">
        <v>1828</v>
      </c>
      <c r="I657" s="53">
        <f>SUM(I658:I662)</f>
        <v>0</v>
      </c>
      <c r="J657" s="53">
        <f>SUM(J658:J662)</f>
        <v>0</v>
      </c>
      <c r="K657" s="53" t="e">
        <f>#REF!-H657</f>
        <v>#REF!</v>
      </c>
      <c r="L657" s="53" t="e">
        <f>K657/H657*100</f>
        <v>#REF!</v>
      </c>
    </row>
    <row r="658" spans="6:12" ht="24.75" customHeight="1">
      <c r="F658" s="182" t="s">
        <v>659</v>
      </c>
      <c r="G658" s="231">
        <v>28</v>
      </c>
      <c r="H658" s="232">
        <v>28</v>
      </c>
      <c r="I658" s="55"/>
      <c r="J658" s="55"/>
      <c r="K658" s="55"/>
      <c r="L658" s="55"/>
    </row>
    <row r="659" spans="6:12" ht="24.75" customHeight="1">
      <c r="F659" s="182" t="s">
        <v>660</v>
      </c>
      <c r="G659" s="231">
        <v>1001</v>
      </c>
      <c r="H659" s="232">
        <v>1001</v>
      </c>
      <c r="I659" s="54"/>
      <c r="J659" s="54"/>
      <c r="K659" s="54" t="e">
        <f>#REF!-H659</f>
        <v>#REF!</v>
      </c>
      <c r="L659" s="54" t="e">
        <f aca="true" t="shared" si="13" ref="L659:L665">K659/H659*100</f>
        <v>#REF!</v>
      </c>
    </row>
    <row r="660" spans="6:12" ht="24.75" customHeight="1">
      <c r="F660" s="182" t="s">
        <v>661</v>
      </c>
      <c r="G660" s="231">
        <v>38</v>
      </c>
      <c r="H660" s="232">
        <v>38</v>
      </c>
      <c r="I660" s="54"/>
      <c r="J660" s="54"/>
      <c r="K660" s="54" t="e">
        <f>#REF!-H660</f>
        <v>#REF!</v>
      </c>
      <c r="L660" s="54" t="e">
        <f t="shared" si="13"/>
        <v>#REF!</v>
      </c>
    </row>
    <row r="661" spans="6:12" ht="24.75" customHeight="1">
      <c r="F661" s="182" t="s">
        <v>662</v>
      </c>
      <c r="G661" s="231">
        <v>394</v>
      </c>
      <c r="H661" s="232">
        <v>394</v>
      </c>
      <c r="I661" s="54"/>
      <c r="J661" s="54"/>
      <c r="K661" s="54" t="e">
        <f>#REF!-H661</f>
        <v>#REF!</v>
      </c>
      <c r="L661" s="54" t="e">
        <f t="shared" si="13"/>
        <v>#REF!</v>
      </c>
    </row>
    <row r="662" spans="6:12" ht="24.75" customHeight="1">
      <c r="F662" s="182" t="s">
        <v>663</v>
      </c>
      <c r="G662" s="231">
        <v>0</v>
      </c>
      <c r="H662" s="232">
        <v>0</v>
      </c>
      <c r="I662" s="54"/>
      <c r="J662" s="54"/>
      <c r="K662" s="54" t="e">
        <f>#REF!-H662</f>
        <v>#REF!</v>
      </c>
      <c r="L662" s="54" t="e">
        <f t="shared" si="13"/>
        <v>#REF!</v>
      </c>
    </row>
    <row r="663" spans="6:12" ht="24.75" customHeight="1">
      <c r="F663" s="182" t="s">
        <v>664</v>
      </c>
      <c r="G663" s="231">
        <v>709</v>
      </c>
      <c r="H663" s="232">
        <v>709</v>
      </c>
      <c r="I663" s="53">
        <f>SUM(I664:I664)</f>
        <v>0</v>
      </c>
      <c r="J663" s="53">
        <f>SUM(J664:J664)</f>
        <v>0</v>
      </c>
      <c r="K663" s="53" t="e">
        <f>#REF!-H663</f>
        <v>#REF!</v>
      </c>
      <c r="L663" s="53" t="e">
        <f t="shared" si="13"/>
        <v>#REF!</v>
      </c>
    </row>
    <row r="664" spans="6:12" ht="24.75" customHeight="1">
      <c r="F664" s="233" t="s">
        <v>665</v>
      </c>
      <c r="G664" s="231">
        <f>SUM(G665:G669)</f>
        <v>480</v>
      </c>
      <c r="H664" s="232">
        <f>SUM(H665:H669)</f>
        <v>480</v>
      </c>
      <c r="I664" s="54"/>
      <c r="J664" s="54"/>
      <c r="K664" s="54" t="e">
        <f>#REF!-H664</f>
        <v>#REF!</v>
      </c>
      <c r="L664" s="54" t="e">
        <f t="shared" si="13"/>
        <v>#REF!</v>
      </c>
    </row>
    <row r="665" spans="6:12" ht="24.75" customHeight="1">
      <c r="F665" s="182" t="s">
        <v>666</v>
      </c>
      <c r="G665" s="231">
        <v>290</v>
      </c>
      <c r="H665" s="232">
        <v>290</v>
      </c>
      <c r="I665" s="53">
        <f>SUM(I666:I667)</f>
        <v>0</v>
      </c>
      <c r="J665" s="53">
        <f>SUM(J666:J667)</f>
        <v>0</v>
      </c>
      <c r="K665" s="53" t="e">
        <f>#REF!-H665</f>
        <v>#REF!</v>
      </c>
      <c r="L665" s="53" t="e">
        <f t="shared" si="13"/>
        <v>#REF!</v>
      </c>
    </row>
    <row r="666" spans="6:12" ht="24.75" customHeight="1">
      <c r="F666" s="182" t="s">
        <v>667</v>
      </c>
      <c r="G666" s="231">
        <v>165</v>
      </c>
      <c r="H666" s="232">
        <v>165</v>
      </c>
      <c r="I666" s="55"/>
      <c r="J666" s="55"/>
      <c r="K666" s="55"/>
      <c r="L666" s="55"/>
    </row>
    <row r="667" spans="6:12" ht="24.75" customHeight="1">
      <c r="F667" s="182" t="s">
        <v>668</v>
      </c>
      <c r="G667" s="231">
        <v>0</v>
      </c>
      <c r="H667" s="232">
        <v>0</v>
      </c>
      <c r="I667" s="54"/>
      <c r="J667" s="54"/>
      <c r="K667" s="54" t="e">
        <f>#REF!-H667</f>
        <v>#REF!</v>
      </c>
      <c r="L667" s="54" t="e">
        <f>K667/H667*100</f>
        <v>#REF!</v>
      </c>
    </row>
    <row r="668" spans="6:12" ht="24.75" customHeight="1">
      <c r="F668" s="182" t="s">
        <v>669</v>
      </c>
      <c r="G668" s="231">
        <v>24</v>
      </c>
      <c r="H668" s="232">
        <v>24</v>
      </c>
      <c r="I668" s="59">
        <f>I669+I675+I678</f>
        <v>0</v>
      </c>
      <c r="J668" s="59">
        <f>J669+J675+J678</f>
        <v>0</v>
      </c>
      <c r="K668" s="53" t="e">
        <f>#REF!-H668</f>
        <v>#REF!</v>
      </c>
      <c r="L668" s="53" t="e">
        <f>K668/H668*100</f>
        <v>#REF!</v>
      </c>
    </row>
    <row r="669" spans="6:12" ht="24.75" customHeight="1">
      <c r="F669" s="182" t="s">
        <v>670</v>
      </c>
      <c r="G669" s="231">
        <v>1</v>
      </c>
      <c r="H669" s="232">
        <v>1</v>
      </c>
      <c r="I669" s="53">
        <f>SUM(I670:I674)</f>
        <v>0</v>
      </c>
      <c r="J669" s="53">
        <f>SUM(J670:J674)</f>
        <v>0</v>
      </c>
      <c r="K669" s="53" t="e">
        <f>#REF!-H669</f>
        <v>#REF!</v>
      </c>
      <c r="L669" s="53" t="e">
        <f>K669/H669*100</f>
        <v>#REF!</v>
      </c>
    </row>
    <row r="670" spans="6:12" ht="24.75" customHeight="1">
      <c r="F670" s="233" t="s">
        <v>671</v>
      </c>
      <c r="G670" s="231">
        <f>SUM(G671:G676)</f>
        <v>4450</v>
      </c>
      <c r="H670" s="232">
        <f>SUM(H671:H676)</f>
        <v>4450</v>
      </c>
      <c r="I670" s="54"/>
      <c r="J670" s="54"/>
      <c r="K670" s="54" t="e">
        <f>#REF!-H670</f>
        <v>#REF!</v>
      </c>
      <c r="L670" s="54" t="e">
        <f>K670/H670*100</f>
        <v>#REF!</v>
      </c>
    </row>
    <row r="671" spans="6:12" ht="24.75" customHeight="1">
      <c r="F671" s="182" t="s">
        <v>672</v>
      </c>
      <c r="G671" s="231">
        <v>443</v>
      </c>
      <c r="H671" s="232">
        <v>443</v>
      </c>
      <c r="I671" s="54"/>
      <c r="J671" s="54"/>
      <c r="K671" s="54"/>
      <c r="L671" s="54"/>
    </row>
    <row r="672" spans="6:12" ht="24.75" customHeight="1">
      <c r="F672" s="182" t="s">
        <v>673</v>
      </c>
      <c r="G672" s="231">
        <v>2700</v>
      </c>
      <c r="H672" s="232">
        <v>2700</v>
      </c>
      <c r="I672" s="54"/>
      <c r="J672" s="54"/>
      <c r="K672" s="54"/>
      <c r="L672" s="54"/>
    </row>
    <row r="673" spans="6:12" ht="24.75" customHeight="1">
      <c r="F673" s="182" t="s">
        <v>674</v>
      </c>
      <c r="G673" s="231">
        <v>0</v>
      </c>
      <c r="H673" s="232">
        <v>0</v>
      </c>
      <c r="I673" s="54"/>
      <c r="J673" s="54"/>
      <c r="K673" s="54" t="e">
        <f>#REF!-H673</f>
        <v>#REF!</v>
      </c>
      <c r="L673" s="54" t="e">
        <f aca="true" t="shared" si="14" ref="L673:L680">K673/H673*100</f>
        <v>#REF!</v>
      </c>
    </row>
    <row r="674" spans="6:12" ht="24.75" customHeight="1">
      <c r="F674" s="182" t="s">
        <v>675</v>
      </c>
      <c r="G674" s="231">
        <v>1113</v>
      </c>
      <c r="H674" s="232">
        <v>1113</v>
      </c>
      <c r="I674" s="54"/>
      <c r="J674" s="54"/>
      <c r="K674" s="54" t="e">
        <f>#REF!-H674</f>
        <v>#REF!</v>
      </c>
      <c r="L674" s="54" t="e">
        <f t="shared" si="14"/>
        <v>#REF!</v>
      </c>
    </row>
    <row r="675" spans="6:12" ht="24.75" customHeight="1">
      <c r="F675" s="182" t="s">
        <v>676</v>
      </c>
      <c r="G675" s="231">
        <v>186</v>
      </c>
      <c r="H675" s="232">
        <v>186</v>
      </c>
      <c r="I675" s="53">
        <f>SUM(I676:I677)</f>
        <v>0</v>
      </c>
      <c r="J675" s="53">
        <f>SUM(J676:J677)</f>
        <v>0</v>
      </c>
      <c r="K675" s="53" t="e">
        <f>#REF!-H675</f>
        <v>#REF!</v>
      </c>
      <c r="L675" s="53" t="e">
        <f t="shared" si="14"/>
        <v>#REF!</v>
      </c>
    </row>
    <row r="676" spans="6:12" ht="24.75" customHeight="1">
      <c r="F676" s="182" t="s">
        <v>677</v>
      </c>
      <c r="G676" s="231">
        <v>8</v>
      </c>
      <c r="H676" s="232">
        <v>8</v>
      </c>
      <c r="I676" s="54"/>
      <c r="J676" s="54"/>
      <c r="K676" s="54" t="e">
        <f>#REF!-H676</f>
        <v>#REF!</v>
      </c>
      <c r="L676" s="54" t="e">
        <f t="shared" si="14"/>
        <v>#REF!</v>
      </c>
    </row>
    <row r="677" spans="6:12" ht="24.75" customHeight="1">
      <c r="F677" s="233" t="s">
        <v>678</v>
      </c>
      <c r="G677" s="231">
        <f>SUM(G678:G684)</f>
        <v>1859</v>
      </c>
      <c r="H677" s="232">
        <f>SUM(H678:H684)</f>
        <v>1859</v>
      </c>
      <c r="I677" s="54"/>
      <c r="J677" s="54"/>
      <c r="K677" s="54" t="e">
        <f>#REF!-H677</f>
        <v>#REF!</v>
      </c>
      <c r="L677" s="54" t="e">
        <f t="shared" si="14"/>
        <v>#REF!</v>
      </c>
    </row>
    <row r="678" spans="6:12" ht="24.75" customHeight="1">
      <c r="F678" s="182" t="s">
        <v>101</v>
      </c>
      <c r="G678" s="231">
        <v>101</v>
      </c>
      <c r="H678" s="232">
        <v>101</v>
      </c>
      <c r="I678" s="53">
        <f>SUM(I679:I680)</f>
        <v>0</v>
      </c>
      <c r="J678" s="53">
        <f>SUM(J679:J680)</f>
        <v>0</v>
      </c>
      <c r="K678" s="53" t="e">
        <f>#REF!-H678</f>
        <v>#REF!</v>
      </c>
      <c r="L678" s="53" t="e">
        <f t="shared" si="14"/>
        <v>#REF!</v>
      </c>
    </row>
    <row r="679" spans="6:12" ht="24.75" customHeight="1">
      <c r="F679" s="182" t="s">
        <v>254</v>
      </c>
      <c r="G679" s="231">
        <v>0</v>
      </c>
      <c r="H679" s="232">
        <v>0</v>
      </c>
      <c r="I679" s="54"/>
      <c r="J679" s="54"/>
      <c r="K679" s="54" t="e">
        <f>#REF!-H679</f>
        <v>#REF!</v>
      </c>
      <c r="L679" s="54" t="e">
        <f t="shared" si="14"/>
        <v>#REF!</v>
      </c>
    </row>
    <row r="680" spans="6:12" ht="24.75" customHeight="1">
      <c r="F680" s="182" t="s">
        <v>255</v>
      </c>
      <c r="G680" s="231">
        <v>0</v>
      </c>
      <c r="H680" s="232">
        <v>0</v>
      </c>
      <c r="I680" s="54"/>
      <c r="J680" s="54"/>
      <c r="K680" s="54" t="e">
        <f>#REF!-H680</f>
        <v>#REF!</v>
      </c>
      <c r="L680" s="54" t="e">
        <f t="shared" si="14"/>
        <v>#REF!</v>
      </c>
    </row>
    <row r="681" spans="1:13" s="37" customFormat="1" ht="24.75" customHeight="1">
      <c r="A681" s="46"/>
      <c r="B681" s="46"/>
      <c r="C681" s="46"/>
      <c r="D681" s="46"/>
      <c r="E681" s="46"/>
      <c r="F681" s="182" t="s">
        <v>679</v>
      </c>
      <c r="G681" s="231">
        <v>107</v>
      </c>
      <c r="H681" s="232">
        <v>107</v>
      </c>
      <c r="I681" s="51"/>
      <c r="J681" s="51"/>
      <c r="K681" s="68"/>
      <c r="L681" s="51"/>
      <c r="M681" s="52"/>
    </row>
    <row r="682" spans="6:12" ht="24.75" customHeight="1">
      <c r="F682" s="182" t="s">
        <v>680</v>
      </c>
      <c r="G682" s="231">
        <v>17</v>
      </c>
      <c r="H682" s="232">
        <v>17</v>
      </c>
      <c r="I682" s="53">
        <f>SUM(I683:I685)</f>
        <v>0</v>
      </c>
      <c r="J682" s="53">
        <f>SUM(J683:J685)</f>
        <v>0</v>
      </c>
      <c r="K682" s="53" t="e">
        <f>#REF!-H682</f>
        <v>#REF!</v>
      </c>
      <c r="L682" s="53" t="e">
        <f>K682/H682*100</f>
        <v>#REF!</v>
      </c>
    </row>
    <row r="683" spans="6:12" ht="24.75" customHeight="1">
      <c r="F683" s="182" t="s">
        <v>681</v>
      </c>
      <c r="G683" s="231">
        <v>2</v>
      </c>
      <c r="H683" s="232">
        <v>2</v>
      </c>
      <c r="I683" s="53"/>
      <c r="J683" s="53"/>
      <c r="K683" s="53" t="e">
        <f>#REF!-H683</f>
        <v>#REF!</v>
      </c>
      <c r="L683" s="53" t="e">
        <f>K683/H683*100</f>
        <v>#REF!</v>
      </c>
    </row>
    <row r="684" spans="6:12" ht="24.75" customHeight="1">
      <c r="F684" s="182" t="s">
        <v>682</v>
      </c>
      <c r="G684" s="231">
        <v>1632</v>
      </c>
      <c r="H684" s="232">
        <v>1632</v>
      </c>
      <c r="I684" s="53"/>
      <c r="J684" s="53"/>
      <c r="K684" s="53" t="e">
        <f>#REF!-H684</f>
        <v>#REF!</v>
      </c>
      <c r="L684" s="53"/>
    </row>
    <row r="685" spans="6:12" ht="24.75" customHeight="1">
      <c r="F685" s="233" t="s">
        <v>683</v>
      </c>
      <c r="G685" s="231">
        <f>SUM(G686:G689)</f>
        <v>405</v>
      </c>
      <c r="H685" s="232">
        <f>SUM(H686:H689)</f>
        <v>405</v>
      </c>
      <c r="I685" s="53"/>
      <c r="J685" s="53"/>
      <c r="K685" s="53" t="e">
        <f>#REF!-H685</f>
        <v>#REF!</v>
      </c>
      <c r="L685" s="53"/>
    </row>
    <row r="686" spans="6:12" ht="24.75" customHeight="1">
      <c r="F686" s="182" t="s">
        <v>684</v>
      </c>
      <c r="G686" s="231">
        <v>78</v>
      </c>
      <c r="H686" s="232">
        <v>78</v>
      </c>
      <c r="I686" s="53">
        <f>I687+I688</f>
        <v>0</v>
      </c>
      <c r="J686" s="53">
        <f>J687+J688</f>
        <v>0</v>
      </c>
      <c r="K686" s="53" t="e">
        <f>#REF!-H686</f>
        <v>#REF!</v>
      </c>
      <c r="L686" s="53" t="e">
        <f>K686/H686*100</f>
        <v>#REF!</v>
      </c>
    </row>
    <row r="687" spans="6:12" ht="24.75" customHeight="1">
      <c r="F687" s="182" t="s">
        <v>685</v>
      </c>
      <c r="G687" s="231">
        <v>118</v>
      </c>
      <c r="H687" s="232">
        <v>118</v>
      </c>
      <c r="I687" s="53"/>
      <c r="J687" s="53"/>
      <c r="K687" s="53"/>
      <c r="L687" s="53"/>
    </row>
    <row r="688" spans="6:12" ht="24.75" customHeight="1">
      <c r="F688" s="182" t="s">
        <v>686</v>
      </c>
      <c r="G688" s="231">
        <v>67</v>
      </c>
      <c r="H688" s="232">
        <v>67</v>
      </c>
      <c r="I688" s="53">
        <f>SUM(I689)</f>
        <v>0</v>
      </c>
      <c r="J688" s="53">
        <f>SUM(J689)</f>
        <v>0</v>
      </c>
      <c r="K688" s="53" t="e">
        <f>#REF!-H688</f>
        <v>#REF!</v>
      </c>
      <c r="L688" s="53" t="e">
        <f>K688/H688*100</f>
        <v>#REF!</v>
      </c>
    </row>
    <row r="689" spans="6:12" ht="24.75" customHeight="1">
      <c r="F689" s="182" t="s">
        <v>687</v>
      </c>
      <c r="G689" s="231">
        <v>142</v>
      </c>
      <c r="H689" s="232">
        <v>142</v>
      </c>
      <c r="I689" s="54"/>
      <c r="J689" s="54"/>
      <c r="K689" s="55" t="e">
        <f>#REF!-H689</f>
        <v>#REF!</v>
      </c>
      <c r="L689" s="55" t="e">
        <f>K689/H689*100</f>
        <v>#REF!</v>
      </c>
    </row>
    <row r="690" spans="6:12" ht="24.75" customHeight="1">
      <c r="F690" s="233" t="s">
        <v>688</v>
      </c>
      <c r="G690" s="231">
        <f>SUM(G691:G694)</f>
        <v>20</v>
      </c>
      <c r="H690" s="232">
        <f>SUM(H691:H694)</f>
        <v>20</v>
      </c>
      <c r="I690" s="69">
        <f>SUM(I6,I162,I205,I246,I273,I309,I396,I448,I479,I495,I563,I582,I606,I624,I630,I656,I668,I681,I682,I686)</f>
        <v>0</v>
      </c>
      <c r="J690" s="69">
        <f>SUM(J6,J162,J205,J246,J273,J309,J396,J448,J479,J495,J563,J582,J606,J624,J630,J656,J668,J681,J682,J686)</f>
        <v>0</v>
      </c>
      <c r="K690" s="51" t="e">
        <f>#REF!-H690</f>
        <v>#REF!</v>
      </c>
      <c r="L690" s="51" t="e">
        <f>K690/H690*100</f>
        <v>#REF!</v>
      </c>
    </row>
    <row r="691" spans="6:12" ht="24.75" customHeight="1">
      <c r="F691" s="182" t="s">
        <v>101</v>
      </c>
      <c r="G691" s="231">
        <v>20</v>
      </c>
      <c r="H691" s="232">
        <v>20</v>
      </c>
      <c r="I691" s="57">
        <v>303</v>
      </c>
      <c r="J691" s="57"/>
      <c r="K691" s="57" t="e">
        <f>#REF!-H691</f>
        <v>#REF!</v>
      </c>
      <c r="L691" s="57" t="e">
        <f>K691/H691*100</f>
        <v>#REF!</v>
      </c>
    </row>
    <row r="692" spans="6:12" ht="24.75" customHeight="1" hidden="1">
      <c r="F692" s="182" t="s">
        <v>254</v>
      </c>
      <c r="G692" s="231">
        <v>0</v>
      </c>
      <c r="H692" s="232">
        <v>0</v>
      </c>
      <c r="I692" s="57">
        <f>SUM(I693)</f>
        <v>0</v>
      </c>
      <c r="J692" s="57">
        <f>SUM(J693)</f>
        <v>0</v>
      </c>
      <c r="K692" s="57"/>
      <c r="L692" s="57"/>
    </row>
    <row r="693" spans="6:12" ht="24.75" customHeight="1" hidden="1">
      <c r="F693" s="182" t="s">
        <v>255</v>
      </c>
      <c r="G693" s="231">
        <v>0</v>
      </c>
      <c r="H693" s="232">
        <v>0</v>
      </c>
      <c r="I693" s="57">
        <f>SUM(I694:I695)</f>
        <v>0</v>
      </c>
      <c r="J693" s="57">
        <f>SUM(J694:J695)</f>
        <v>0</v>
      </c>
      <c r="K693" s="57"/>
      <c r="L693" s="57"/>
    </row>
    <row r="694" spans="6:12" ht="24.75" customHeight="1" hidden="1">
      <c r="F694" s="182" t="s">
        <v>689</v>
      </c>
      <c r="G694" s="231">
        <v>0</v>
      </c>
      <c r="H694" s="232">
        <v>0</v>
      </c>
      <c r="I694" s="54"/>
      <c r="J694" s="54"/>
      <c r="K694" s="54"/>
      <c r="L694" s="54"/>
    </row>
    <row r="695" spans="6:12" ht="24.75" customHeight="1" hidden="1">
      <c r="F695" s="233" t="s">
        <v>690</v>
      </c>
      <c r="G695" s="231">
        <f>SUM(G696:G697)</f>
        <v>6206</v>
      </c>
      <c r="H695" s="232">
        <f>SUM(H696:H697)</f>
        <v>6206</v>
      </c>
      <c r="I695" s="54"/>
      <c r="J695" s="54"/>
      <c r="K695" s="54"/>
      <c r="L695" s="54"/>
    </row>
    <row r="696" spans="6:12" ht="24.75" customHeight="1" hidden="1">
      <c r="F696" s="182" t="s">
        <v>691</v>
      </c>
      <c r="G696" s="231">
        <v>887</v>
      </c>
      <c r="H696" s="232">
        <v>887</v>
      </c>
      <c r="I696" s="57">
        <f>SUM(I697)</f>
        <v>0</v>
      </c>
      <c r="J696" s="57">
        <f>SUM(J697)</f>
        <v>0</v>
      </c>
      <c r="K696" s="57"/>
      <c r="L696" s="57"/>
    </row>
    <row r="697" spans="6:12" ht="24.75" customHeight="1" hidden="1">
      <c r="F697" s="182" t="s">
        <v>692</v>
      </c>
      <c r="G697" s="231">
        <v>5319</v>
      </c>
      <c r="H697" s="232">
        <v>5319</v>
      </c>
      <c r="I697" s="57">
        <f>SUM(I698:I699)</f>
        <v>0</v>
      </c>
      <c r="J697" s="57">
        <f>SUM(J698:J699)</f>
        <v>0</v>
      </c>
      <c r="K697" s="57"/>
      <c r="L697" s="57"/>
    </row>
    <row r="698" spans="6:12" ht="24.75" customHeight="1" hidden="1">
      <c r="F698" s="233" t="s">
        <v>693</v>
      </c>
      <c r="G698" s="231">
        <f>SUM(G699:G700)</f>
        <v>233</v>
      </c>
      <c r="H698" s="232">
        <f>SUM(H699:H700)</f>
        <v>233</v>
      </c>
      <c r="I698" s="54"/>
      <c r="J698" s="54"/>
      <c r="K698" s="54"/>
      <c r="L698" s="54"/>
    </row>
    <row r="699" spans="6:12" ht="24.75" customHeight="1" hidden="1">
      <c r="F699" s="182" t="s">
        <v>694</v>
      </c>
      <c r="G699" s="231">
        <v>183</v>
      </c>
      <c r="H699" s="232">
        <v>183</v>
      </c>
      <c r="I699" s="54"/>
      <c r="J699" s="54"/>
      <c r="K699" s="54"/>
      <c r="L699" s="54"/>
    </row>
    <row r="700" spans="6:12" ht="24.75" customHeight="1" hidden="1">
      <c r="F700" s="182" t="s">
        <v>695</v>
      </c>
      <c r="G700" s="231">
        <v>50</v>
      </c>
      <c r="H700" s="232">
        <v>50</v>
      </c>
      <c r="I700" s="57">
        <f>SUM(I701)</f>
        <v>0</v>
      </c>
      <c r="J700" s="57">
        <f>SUM(J701)</f>
        <v>0</v>
      </c>
      <c r="K700" s="57"/>
      <c r="L700" s="57"/>
    </row>
    <row r="701" spans="6:12" ht="24.75" customHeight="1" hidden="1">
      <c r="F701" s="233" t="s">
        <v>696</v>
      </c>
      <c r="G701" s="231">
        <f>SUM(G702:G703)</f>
        <v>1734</v>
      </c>
      <c r="H701" s="232">
        <f>SUM(H702:H703)</f>
        <v>1734</v>
      </c>
      <c r="I701" s="54"/>
      <c r="J701" s="54"/>
      <c r="K701" s="54"/>
      <c r="L701" s="54"/>
    </row>
    <row r="702" spans="6:12" ht="24.75" customHeight="1">
      <c r="F702" s="182" t="s">
        <v>697</v>
      </c>
      <c r="G702" s="231">
        <v>0</v>
      </c>
      <c r="H702" s="232">
        <v>0</v>
      </c>
      <c r="I702" s="51">
        <f>SUM(I690,I691,I692,I696,I700)</f>
        <v>303</v>
      </c>
      <c r="J702" s="51">
        <f>SUM(J690,J691,J692,J696,J700)</f>
        <v>0</v>
      </c>
      <c r="K702" s="51" t="e">
        <f>#REF!-H702</f>
        <v>#REF!</v>
      </c>
      <c r="L702" s="51" t="e">
        <f>K702/H702*100</f>
        <v>#REF!</v>
      </c>
    </row>
    <row r="703" spans="6:8" ht="24.75" customHeight="1">
      <c r="F703" s="182" t="s">
        <v>698</v>
      </c>
      <c r="G703" s="231">
        <v>1734</v>
      </c>
      <c r="H703" s="232">
        <v>1734</v>
      </c>
    </row>
    <row r="704" spans="6:8" ht="24.75" customHeight="1">
      <c r="F704" s="234" t="s">
        <v>699</v>
      </c>
      <c r="G704" s="231">
        <f>SUM(G705:G706)</f>
        <v>0</v>
      </c>
      <c r="H704" s="232">
        <f>SUM(H705:H706)</f>
        <v>0</v>
      </c>
    </row>
    <row r="705" spans="6:8" ht="24.75" customHeight="1">
      <c r="F705" s="235" t="s">
        <v>700</v>
      </c>
      <c r="G705" s="231">
        <v>0</v>
      </c>
      <c r="H705" s="232">
        <v>0</v>
      </c>
    </row>
    <row r="706" spans="6:8" ht="24.75" customHeight="1">
      <c r="F706" s="235" t="s">
        <v>701</v>
      </c>
      <c r="G706" s="231">
        <v>0</v>
      </c>
      <c r="H706" s="232">
        <v>0</v>
      </c>
    </row>
    <row r="707" spans="6:8" ht="24.75" customHeight="1">
      <c r="F707" s="234" t="s">
        <v>702</v>
      </c>
      <c r="G707" s="231">
        <f>SUM(G708:G709)</f>
        <v>175</v>
      </c>
      <c r="H707" s="232">
        <f>SUM(H708:H709)</f>
        <v>175</v>
      </c>
    </row>
    <row r="708" spans="6:8" ht="24.75" customHeight="1">
      <c r="F708" s="235" t="s">
        <v>703</v>
      </c>
      <c r="G708" s="231">
        <v>46</v>
      </c>
      <c r="H708" s="232">
        <v>46</v>
      </c>
    </row>
    <row r="709" spans="6:8" ht="24.75" customHeight="1">
      <c r="F709" s="235" t="s">
        <v>704</v>
      </c>
      <c r="G709" s="231">
        <v>129</v>
      </c>
      <c r="H709" s="232">
        <v>129</v>
      </c>
    </row>
    <row r="710" spans="6:8" ht="24.75" customHeight="1">
      <c r="F710" s="233" t="s">
        <v>705</v>
      </c>
      <c r="G710" s="231">
        <f>G711</f>
        <v>1000</v>
      </c>
      <c r="H710" s="232">
        <f>H711</f>
        <v>1000</v>
      </c>
    </row>
    <row r="711" spans="6:8" ht="24.75" customHeight="1">
      <c r="F711" s="182" t="s">
        <v>706</v>
      </c>
      <c r="G711" s="231">
        <v>1000</v>
      </c>
      <c r="H711" s="232">
        <v>1000</v>
      </c>
    </row>
    <row r="712" spans="6:8" ht="24.75" customHeight="1">
      <c r="F712" s="233" t="s">
        <v>707</v>
      </c>
      <c r="G712" s="231">
        <f>SUM(G713,G718,G731,G735,G747,G757,G760,G764,G774)</f>
        <v>45491</v>
      </c>
      <c r="H712" s="232">
        <f>SUM(H713,H718,H731,H735,H747,H757,H760,H764,H774)</f>
        <v>45491</v>
      </c>
    </row>
    <row r="713" spans="6:8" ht="24.75" customHeight="1">
      <c r="F713" s="233" t="s">
        <v>708</v>
      </c>
      <c r="G713" s="231">
        <f>SUM(G714:G717)</f>
        <v>777</v>
      </c>
      <c r="H713" s="232">
        <f>SUM(H714:H717)</f>
        <v>777</v>
      </c>
    </row>
    <row r="714" spans="6:8" ht="24.75" customHeight="1">
      <c r="F714" s="182" t="s">
        <v>101</v>
      </c>
      <c r="G714" s="231">
        <v>634</v>
      </c>
      <c r="H714" s="232">
        <v>634</v>
      </c>
    </row>
    <row r="715" spans="6:8" ht="24.75" customHeight="1">
      <c r="F715" s="182" t="s">
        <v>254</v>
      </c>
      <c r="G715" s="231">
        <v>26</v>
      </c>
      <c r="H715" s="232">
        <v>26</v>
      </c>
    </row>
    <row r="716" spans="6:8" ht="24.75" customHeight="1">
      <c r="F716" s="182" t="s">
        <v>255</v>
      </c>
      <c r="G716" s="231">
        <v>0</v>
      </c>
      <c r="H716" s="232">
        <v>0</v>
      </c>
    </row>
    <row r="717" spans="6:8" ht="24.75" customHeight="1">
      <c r="F717" s="182" t="s">
        <v>709</v>
      </c>
      <c r="G717" s="231">
        <v>117</v>
      </c>
      <c r="H717" s="232">
        <v>117</v>
      </c>
    </row>
    <row r="718" spans="6:8" ht="24.75" customHeight="1">
      <c r="F718" s="233" t="s">
        <v>710</v>
      </c>
      <c r="G718" s="231">
        <f>SUM(G719:G730)</f>
        <v>4626</v>
      </c>
      <c r="H718" s="232">
        <f>SUM(H719:H730)</f>
        <v>4626</v>
      </c>
    </row>
    <row r="719" spans="6:8" ht="24.75" customHeight="1">
      <c r="F719" s="182" t="s">
        <v>711</v>
      </c>
      <c r="G719" s="231">
        <v>101</v>
      </c>
      <c r="H719" s="232">
        <v>101</v>
      </c>
    </row>
    <row r="720" spans="6:8" ht="24.75" customHeight="1">
      <c r="F720" s="182" t="s">
        <v>712</v>
      </c>
      <c r="G720" s="231">
        <v>3148</v>
      </c>
      <c r="H720" s="232">
        <v>3148</v>
      </c>
    </row>
    <row r="721" spans="6:8" ht="24.75" customHeight="1">
      <c r="F721" s="182" t="s">
        <v>713</v>
      </c>
      <c r="G721" s="231">
        <v>0</v>
      </c>
      <c r="H721" s="232">
        <v>0</v>
      </c>
    </row>
    <row r="722" spans="6:8" ht="24.75" customHeight="1">
      <c r="F722" s="182" t="s">
        <v>714</v>
      </c>
      <c r="G722" s="231">
        <v>0</v>
      </c>
      <c r="H722" s="232">
        <v>0</v>
      </c>
    </row>
    <row r="723" spans="6:8" ht="24.75" customHeight="1">
      <c r="F723" s="182" t="s">
        <v>715</v>
      </c>
      <c r="G723" s="231">
        <v>163</v>
      </c>
      <c r="H723" s="232">
        <v>163</v>
      </c>
    </row>
    <row r="724" spans="6:8" ht="24.75" customHeight="1">
      <c r="F724" s="182" t="s">
        <v>716</v>
      </c>
      <c r="G724" s="231">
        <v>701</v>
      </c>
      <c r="H724" s="232">
        <v>701</v>
      </c>
    </row>
    <row r="725" spans="6:8" ht="24.75" customHeight="1">
      <c r="F725" s="182" t="s">
        <v>717</v>
      </c>
      <c r="G725" s="231">
        <v>0</v>
      </c>
      <c r="H725" s="232">
        <v>0</v>
      </c>
    </row>
    <row r="726" spans="6:8" ht="24.75" customHeight="1">
      <c r="F726" s="182" t="s">
        <v>718</v>
      </c>
      <c r="G726" s="231">
        <v>0</v>
      </c>
      <c r="H726" s="232">
        <v>0</v>
      </c>
    </row>
    <row r="727" spans="6:8" ht="24.75" customHeight="1">
      <c r="F727" s="182" t="s">
        <v>719</v>
      </c>
      <c r="G727" s="231">
        <v>0</v>
      </c>
      <c r="H727" s="232">
        <v>0</v>
      </c>
    </row>
    <row r="728" spans="6:8" ht="24.75" customHeight="1">
      <c r="F728" s="182" t="s">
        <v>720</v>
      </c>
      <c r="G728" s="231">
        <v>0</v>
      </c>
      <c r="H728" s="232">
        <v>0</v>
      </c>
    </row>
    <row r="729" spans="6:8" ht="24.75" customHeight="1">
      <c r="F729" s="182" t="s">
        <v>721</v>
      </c>
      <c r="G729" s="231">
        <v>0</v>
      </c>
      <c r="H729" s="232">
        <v>0</v>
      </c>
    </row>
    <row r="730" spans="6:8" ht="24.75" customHeight="1">
      <c r="F730" s="182" t="s">
        <v>722</v>
      </c>
      <c r="G730" s="231">
        <v>513</v>
      </c>
      <c r="H730" s="232">
        <v>513</v>
      </c>
    </row>
    <row r="731" spans="6:8" ht="24.75" customHeight="1">
      <c r="F731" s="233" t="s">
        <v>723</v>
      </c>
      <c r="G731" s="231">
        <f>SUM(G732:G734)</f>
        <v>5622</v>
      </c>
      <c r="H731" s="232">
        <f>SUM(H732:H734)</f>
        <v>5622</v>
      </c>
    </row>
    <row r="732" spans="6:8" ht="24.75" customHeight="1">
      <c r="F732" s="182" t="s">
        <v>724</v>
      </c>
      <c r="G732" s="231">
        <v>0</v>
      </c>
      <c r="H732" s="232">
        <v>0</v>
      </c>
    </row>
    <row r="733" spans="6:8" ht="24.75" customHeight="1">
      <c r="F733" s="182" t="s">
        <v>725</v>
      </c>
      <c r="G733" s="231">
        <v>5105</v>
      </c>
      <c r="H733" s="232">
        <v>5105</v>
      </c>
    </row>
    <row r="734" spans="6:8" ht="24.75" customHeight="1">
      <c r="F734" s="182" t="s">
        <v>726</v>
      </c>
      <c r="G734" s="231">
        <v>517</v>
      </c>
      <c r="H734" s="232">
        <v>517</v>
      </c>
    </row>
    <row r="735" spans="6:8" ht="24.75" customHeight="1">
      <c r="F735" s="233" t="s">
        <v>727</v>
      </c>
      <c r="G735" s="231">
        <f>SUM(G736:G746)</f>
        <v>4023</v>
      </c>
      <c r="H735" s="232">
        <f>SUM(H736:H746)</f>
        <v>4023</v>
      </c>
    </row>
    <row r="736" spans="6:8" ht="24.75" customHeight="1">
      <c r="F736" s="182" t="s">
        <v>728</v>
      </c>
      <c r="G736" s="231">
        <v>695</v>
      </c>
      <c r="H736" s="232">
        <v>695</v>
      </c>
    </row>
    <row r="737" spans="6:8" ht="24.75" customHeight="1">
      <c r="F737" s="182" t="s">
        <v>729</v>
      </c>
      <c r="G737" s="231">
        <v>140</v>
      </c>
      <c r="H737" s="232">
        <v>140</v>
      </c>
    </row>
    <row r="738" spans="6:8" ht="24.75" customHeight="1">
      <c r="F738" s="182" t="s">
        <v>730</v>
      </c>
      <c r="G738" s="231">
        <v>30</v>
      </c>
      <c r="H738" s="232">
        <v>30</v>
      </c>
    </row>
    <row r="739" spans="6:8" ht="24.75" customHeight="1">
      <c r="F739" s="182" t="s">
        <v>731</v>
      </c>
      <c r="G739" s="231">
        <v>90</v>
      </c>
      <c r="H739" s="232">
        <v>90</v>
      </c>
    </row>
    <row r="740" spans="6:8" ht="24.75" customHeight="1">
      <c r="F740" s="182" t="s">
        <v>732</v>
      </c>
      <c r="G740" s="231">
        <v>202</v>
      </c>
      <c r="H740" s="232">
        <v>202</v>
      </c>
    </row>
    <row r="741" spans="6:8" ht="24.75" customHeight="1">
      <c r="F741" s="182" t="s">
        <v>733</v>
      </c>
      <c r="G741" s="231">
        <v>0</v>
      </c>
      <c r="H741" s="232">
        <v>0</v>
      </c>
    </row>
    <row r="742" spans="6:8" ht="24.75" customHeight="1">
      <c r="F742" s="182" t="s">
        <v>734</v>
      </c>
      <c r="G742" s="231">
        <v>0</v>
      </c>
      <c r="H742" s="232">
        <v>0</v>
      </c>
    </row>
    <row r="743" spans="6:8" ht="24.75" customHeight="1">
      <c r="F743" s="182" t="s">
        <v>735</v>
      </c>
      <c r="G743" s="231">
        <v>1830</v>
      </c>
      <c r="H743" s="232">
        <v>1830</v>
      </c>
    </row>
    <row r="744" spans="6:8" ht="24.75" customHeight="1">
      <c r="F744" s="182" t="s">
        <v>736</v>
      </c>
      <c r="G744" s="231">
        <v>836</v>
      </c>
      <c r="H744" s="232">
        <v>836</v>
      </c>
    </row>
    <row r="745" spans="6:8" ht="24.75" customHeight="1">
      <c r="F745" s="182" t="s">
        <v>737</v>
      </c>
      <c r="G745" s="231">
        <v>0</v>
      </c>
      <c r="H745" s="232">
        <v>0</v>
      </c>
    </row>
    <row r="746" spans="6:8" ht="24.75" customHeight="1">
      <c r="F746" s="182" t="s">
        <v>738</v>
      </c>
      <c r="G746" s="231">
        <v>200</v>
      </c>
      <c r="H746" s="232">
        <v>200</v>
      </c>
    </row>
    <row r="747" spans="6:8" ht="24.75" customHeight="1">
      <c r="F747" s="233" t="s">
        <v>739</v>
      </c>
      <c r="G747" s="231">
        <f>SUM(G748:G756)</f>
        <v>25728</v>
      </c>
      <c r="H747" s="232">
        <f>SUM(H748:H756)</f>
        <v>25728</v>
      </c>
    </row>
    <row r="748" spans="6:8" ht="24.75" customHeight="1">
      <c r="F748" s="182" t="s">
        <v>740</v>
      </c>
      <c r="G748" s="231">
        <v>482</v>
      </c>
      <c r="H748" s="232">
        <v>482</v>
      </c>
    </row>
    <row r="749" spans="6:8" ht="24.75" customHeight="1">
      <c r="F749" s="182" t="s">
        <v>741</v>
      </c>
      <c r="G749" s="231">
        <v>2261</v>
      </c>
      <c r="H749" s="232">
        <v>2261</v>
      </c>
    </row>
    <row r="750" spans="6:8" ht="24.75" customHeight="1">
      <c r="F750" s="182" t="s">
        <v>742</v>
      </c>
      <c r="G750" s="231">
        <v>37</v>
      </c>
      <c r="H750" s="232">
        <v>37</v>
      </c>
    </row>
    <row r="751" spans="6:8" ht="24.75" customHeight="1">
      <c r="F751" s="182" t="s">
        <v>743</v>
      </c>
      <c r="G751" s="231">
        <v>22</v>
      </c>
      <c r="H751" s="232">
        <v>22</v>
      </c>
    </row>
    <row r="752" spans="6:8" ht="24.75" customHeight="1">
      <c r="F752" s="182" t="s">
        <v>744</v>
      </c>
      <c r="G752" s="231">
        <v>3536</v>
      </c>
      <c r="H752" s="232">
        <v>3536</v>
      </c>
    </row>
    <row r="753" spans="6:8" ht="24.75" customHeight="1">
      <c r="F753" s="182" t="s">
        <v>745</v>
      </c>
      <c r="G753" s="231">
        <v>14810</v>
      </c>
      <c r="H753" s="232">
        <v>14810</v>
      </c>
    </row>
    <row r="754" spans="6:8" ht="24.75" customHeight="1">
      <c r="F754" s="182" t="s">
        <v>746</v>
      </c>
      <c r="G754" s="231">
        <v>2100</v>
      </c>
      <c r="H754" s="232">
        <v>2100</v>
      </c>
    </row>
    <row r="755" spans="6:8" ht="24.75" customHeight="1">
      <c r="F755" s="182" t="s">
        <v>747</v>
      </c>
      <c r="G755" s="231">
        <v>78</v>
      </c>
      <c r="H755" s="232">
        <v>78</v>
      </c>
    </row>
    <row r="756" spans="6:8" ht="24.75" customHeight="1">
      <c r="F756" s="182" t="s">
        <v>748</v>
      </c>
      <c r="G756" s="231">
        <v>2402</v>
      </c>
      <c r="H756" s="232">
        <v>2402</v>
      </c>
    </row>
    <row r="757" spans="6:8" ht="24.75" customHeight="1">
      <c r="F757" s="233" t="s">
        <v>749</v>
      </c>
      <c r="G757" s="231">
        <f>SUM(G758:G759)</f>
        <v>680</v>
      </c>
      <c r="H757" s="232">
        <f>SUM(H758:H759)</f>
        <v>680</v>
      </c>
    </row>
    <row r="758" spans="6:8" ht="24.75" customHeight="1">
      <c r="F758" s="182" t="s">
        <v>750</v>
      </c>
      <c r="G758" s="231">
        <v>680</v>
      </c>
      <c r="H758" s="232">
        <v>680</v>
      </c>
    </row>
    <row r="759" spans="6:8" ht="24.75" customHeight="1">
      <c r="F759" s="182" t="s">
        <v>751</v>
      </c>
      <c r="G759" s="231">
        <v>0</v>
      </c>
      <c r="H759" s="232">
        <v>0</v>
      </c>
    </row>
    <row r="760" spans="6:8" ht="24.75" customHeight="1">
      <c r="F760" s="233" t="s">
        <v>752</v>
      </c>
      <c r="G760" s="231">
        <f>SUM(G761:G763)</f>
        <v>1434</v>
      </c>
      <c r="H760" s="232">
        <f>SUM(H761:H763)</f>
        <v>1434</v>
      </c>
    </row>
    <row r="761" spans="6:8" ht="24.75" customHeight="1">
      <c r="F761" s="182" t="s">
        <v>753</v>
      </c>
      <c r="G761" s="231">
        <v>103</v>
      </c>
      <c r="H761" s="232">
        <v>103</v>
      </c>
    </row>
    <row r="762" spans="6:8" ht="24.75" customHeight="1">
      <c r="F762" s="182" t="s">
        <v>754</v>
      </c>
      <c r="G762" s="231">
        <v>581</v>
      </c>
      <c r="H762" s="232">
        <v>581</v>
      </c>
    </row>
    <row r="763" spans="6:8" ht="24.75" customHeight="1">
      <c r="F763" s="182" t="s">
        <v>755</v>
      </c>
      <c r="G763" s="231">
        <v>750</v>
      </c>
      <c r="H763" s="232">
        <v>750</v>
      </c>
    </row>
    <row r="764" spans="6:8" ht="24.75" customHeight="1">
      <c r="F764" s="233" t="s">
        <v>756</v>
      </c>
      <c r="G764" s="231">
        <f>SUM(G765:G773)</f>
        <v>722</v>
      </c>
      <c r="H764" s="232">
        <f>SUM(H765:H773)</f>
        <v>722</v>
      </c>
    </row>
    <row r="765" spans="6:8" ht="24.75" customHeight="1">
      <c r="F765" s="182" t="s">
        <v>101</v>
      </c>
      <c r="G765" s="231">
        <v>368</v>
      </c>
      <c r="H765" s="232">
        <v>368</v>
      </c>
    </row>
    <row r="766" spans="6:8" ht="24.75" customHeight="1">
      <c r="F766" s="182" t="s">
        <v>254</v>
      </c>
      <c r="G766" s="231">
        <v>0</v>
      </c>
      <c r="H766" s="232">
        <v>0</v>
      </c>
    </row>
    <row r="767" spans="6:8" ht="24.75" customHeight="1">
      <c r="F767" s="182" t="s">
        <v>255</v>
      </c>
      <c r="G767" s="231">
        <v>0</v>
      </c>
      <c r="H767" s="232">
        <v>0</v>
      </c>
    </row>
    <row r="768" spans="6:8" ht="24.75" customHeight="1">
      <c r="F768" s="182" t="s">
        <v>757</v>
      </c>
      <c r="G768" s="231">
        <v>60</v>
      </c>
      <c r="H768" s="232">
        <v>60</v>
      </c>
    </row>
    <row r="769" spans="6:8" ht="24.75" customHeight="1">
      <c r="F769" s="182" t="s">
        <v>758</v>
      </c>
      <c r="G769" s="231">
        <v>0</v>
      </c>
      <c r="H769" s="232">
        <v>0</v>
      </c>
    </row>
    <row r="770" spans="6:8" ht="24.75" customHeight="1">
      <c r="F770" s="182" t="s">
        <v>759</v>
      </c>
      <c r="G770" s="231">
        <v>1</v>
      </c>
      <c r="H770" s="232">
        <v>1</v>
      </c>
    </row>
    <row r="771" spans="6:8" ht="24.75" customHeight="1">
      <c r="F771" s="182" t="s">
        <v>760</v>
      </c>
      <c r="G771" s="231">
        <v>76</v>
      </c>
      <c r="H771" s="232">
        <v>76</v>
      </c>
    </row>
    <row r="772" spans="6:8" ht="24.75" customHeight="1">
      <c r="F772" s="182" t="s">
        <v>262</v>
      </c>
      <c r="G772" s="231">
        <v>0</v>
      </c>
      <c r="H772" s="232">
        <v>0</v>
      </c>
    </row>
    <row r="773" spans="6:8" ht="24.75" customHeight="1">
      <c r="F773" s="182" t="s">
        <v>761</v>
      </c>
      <c r="G773" s="231">
        <v>217</v>
      </c>
      <c r="H773" s="232">
        <v>217</v>
      </c>
    </row>
    <row r="774" spans="6:8" ht="24.75" customHeight="1">
      <c r="F774" s="233" t="s">
        <v>762</v>
      </c>
      <c r="G774" s="231">
        <f>G775</f>
        <v>1879</v>
      </c>
      <c r="H774" s="232">
        <f>H775</f>
        <v>1879</v>
      </c>
    </row>
    <row r="775" spans="6:8" ht="24.75" customHeight="1">
      <c r="F775" s="182" t="s">
        <v>763</v>
      </c>
      <c r="G775" s="231">
        <v>1879</v>
      </c>
      <c r="H775" s="232">
        <v>1879</v>
      </c>
    </row>
    <row r="776" spans="6:8" ht="24.75" customHeight="1">
      <c r="F776" s="233" t="s">
        <v>764</v>
      </c>
      <c r="G776" s="231">
        <f>SUM(G777,G786,G790,G799,G805,G811,G817,G820,G823,G825,G827,G833,G835,G837,G852)</f>
        <v>8427</v>
      </c>
      <c r="H776" s="232">
        <f>SUM(H777,H786,H790,H799,H805,H811,H817,H820,H823,H825,H827,H833,H835,H837,H852)</f>
        <v>8427</v>
      </c>
    </row>
    <row r="777" spans="6:8" ht="24.75" customHeight="1">
      <c r="F777" s="233" t="s">
        <v>765</v>
      </c>
      <c r="G777" s="231">
        <f>SUM(G778:G785)</f>
        <v>400</v>
      </c>
      <c r="H777" s="232">
        <f>SUM(H778:H785)</f>
        <v>400</v>
      </c>
    </row>
    <row r="778" spans="6:8" ht="24.75" customHeight="1">
      <c r="F778" s="182" t="s">
        <v>101</v>
      </c>
      <c r="G778" s="231">
        <v>347</v>
      </c>
      <c r="H778" s="232">
        <v>347</v>
      </c>
    </row>
    <row r="779" spans="6:8" ht="24.75" customHeight="1">
      <c r="F779" s="182" t="s">
        <v>254</v>
      </c>
      <c r="G779" s="231">
        <v>0</v>
      </c>
      <c r="H779" s="232">
        <v>0</v>
      </c>
    </row>
    <row r="780" spans="6:8" ht="24.75" customHeight="1">
      <c r="F780" s="182" t="s">
        <v>255</v>
      </c>
      <c r="G780" s="231">
        <v>0</v>
      </c>
      <c r="H780" s="232">
        <v>0</v>
      </c>
    </row>
    <row r="781" spans="6:8" ht="24.75" customHeight="1">
      <c r="F781" s="182" t="s">
        <v>766</v>
      </c>
      <c r="G781" s="231">
        <v>0</v>
      </c>
      <c r="H781" s="232">
        <v>0</v>
      </c>
    </row>
    <row r="782" spans="6:8" ht="24.75" customHeight="1">
      <c r="F782" s="182" t="s">
        <v>767</v>
      </c>
      <c r="G782" s="231">
        <v>0</v>
      </c>
      <c r="H782" s="232">
        <v>0</v>
      </c>
    </row>
    <row r="783" spans="6:8" ht="24.75" customHeight="1">
      <c r="F783" s="182" t="s">
        <v>768</v>
      </c>
      <c r="G783" s="231">
        <v>0</v>
      </c>
      <c r="H783" s="232">
        <v>0</v>
      </c>
    </row>
    <row r="784" spans="6:8" ht="24.75" customHeight="1">
      <c r="F784" s="182" t="s">
        <v>769</v>
      </c>
      <c r="G784" s="231">
        <v>0</v>
      </c>
      <c r="H784" s="232">
        <v>0</v>
      </c>
    </row>
    <row r="785" spans="6:8" ht="24.75" customHeight="1">
      <c r="F785" s="182" t="s">
        <v>770</v>
      </c>
      <c r="G785" s="231">
        <v>53</v>
      </c>
      <c r="H785" s="232">
        <v>53</v>
      </c>
    </row>
    <row r="786" spans="6:8" ht="24.75" customHeight="1">
      <c r="F786" s="233" t="s">
        <v>771</v>
      </c>
      <c r="G786" s="231">
        <f>SUM(G787:G789)</f>
        <v>105</v>
      </c>
      <c r="H786" s="232">
        <f>SUM(H787:H789)</f>
        <v>105</v>
      </c>
    </row>
    <row r="787" spans="6:8" ht="24.75" customHeight="1">
      <c r="F787" s="182" t="s">
        <v>772</v>
      </c>
      <c r="G787" s="231">
        <v>5</v>
      </c>
      <c r="H787" s="232">
        <v>5</v>
      </c>
    </row>
    <row r="788" spans="6:8" ht="24.75" customHeight="1">
      <c r="F788" s="182" t="s">
        <v>773</v>
      </c>
      <c r="G788" s="231">
        <v>0</v>
      </c>
      <c r="H788" s="232">
        <v>0</v>
      </c>
    </row>
    <row r="789" spans="6:8" ht="24.75" customHeight="1">
      <c r="F789" s="182" t="s">
        <v>774</v>
      </c>
      <c r="G789" s="231">
        <v>100</v>
      </c>
      <c r="H789" s="232">
        <v>100</v>
      </c>
    </row>
    <row r="790" spans="6:8" ht="24.75" customHeight="1">
      <c r="F790" s="233" t="s">
        <v>775</v>
      </c>
      <c r="G790" s="231">
        <f>SUM(G791:G798)</f>
        <v>5427</v>
      </c>
      <c r="H790" s="232">
        <f>SUM(H791:H798)</f>
        <v>5427</v>
      </c>
    </row>
    <row r="791" spans="6:8" ht="24.75" customHeight="1">
      <c r="F791" s="182" t="s">
        <v>776</v>
      </c>
      <c r="G791" s="231">
        <v>0</v>
      </c>
      <c r="H791" s="232">
        <v>0</v>
      </c>
    </row>
    <row r="792" spans="6:8" ht="24.75" customHeight="1">
      <c r="F792" s="182" t="s">
        <v>777</v>
      </c>
      <c r="G792" s="231">
        <v>1717</v>
      </c>
      <c r="H792" s="232">
        <v>1717</v>
      </c>
    </row>
    <row r="793" spans="6:8" ht="24.75" customHeight="1">
      <c r="F793" s="182" t="s">
        <v>778</v>
      </c>
      <c r="G793" s="231">
        <v>0</v>
      </c>
      <c r="H793" s="232">
        <v>0</v>
      </c>
    </row>
    <row r="794" spans="6:8" ht="24.75" customHeight="1">
      <c r="F794" s="182" t="s">
        <v>779</v>
      </c>
      <c r="G794" s="231">
        <v>17</v>
      </c>
      <c r="H794" s="232">
        <v>17</v>
      </c>
    </row>
    <row r="795" spans="6:8" ht="24.75" customHeight="1">
      <c r="F795" s="182" t="s">
        <v>780</v>
      </c>
      <c r="G795" s="231">
        <v>0</v>
      </c>
      <c r="H795" s="232">
        <v>0</v>
      </c>
    </row>
    <row r="796" spans="6:8" ht="24.75" customHeight="1">
      <c r="F796" s="182" t="s">
        <v>781</v>
      </c>
      <c r="G796" s="231">
        <v>0</v>
      </c>
      <c r="H796" s="232">
        <v>0</v>
      </c>
    </row>
    <row r="797" spans="6:8" ht="24.75" customHeight="1">
      <c r="F797" s="182" t="s">
        <v>782</v>
      </c>
      <c r="G797" s="231">
        <v>9</v>
      </c>
      <c r="H797" s="232">
        <v>9</v>
      </c>
    </row>
    <row r="798" spans="6:8" ht="24.75" customHeight="1">
      <c r="F798" s="182" t="s">
        <v>783</v>
      </c>
      <c r="G798" s="231">
        <v>3684</v>
      </c>
      <c r="H798" s="232">
        <v>3684</v>
      </c>
    </row>
    <row r="799" spans="6:8" ht="24.75" customHeight="1">
      <c r="F799" s="233" t="s">
        <v>784</v>
      </c>
      <c r="G799" s="231">
        <f>SUM(G800:G804)</f>
        <v>1861</v>
      </c>
      <c r="H799" s="232">
        <f>SUM(H800:H804)</f>
        <v>1861</v>
      </c>
    </row>
    <row r="800" spans="6:8" ht="24.75" customHeight="1">
      <c r="F800" s="182" t="s">
        <v>785</v>
      </c>
      <c r="G800" s="231">
        <v>0</v>
      </c>
      <c r="H800" s="232">
        <v>0</v>
      </c>
    </row>
    <row r="801" spans="6:8" ht="24.75" customHeight="1">
      <c r="F801" s="182" t="s">
        <v>786</v>
      </c>
      <c r="G801" s="231">
        <v>1861</v>
      </c>
      <c r="H801" s="232">
        <v>1861</v>
      </c>
    </row>
    <row r="802" spans="6:8" ht="24.75" customHeight="1">
      <c r="F802" s="182" t="s">
        <v>787</v>
      </c>
      <c r="G802" s="231">
        <v>0</v>
      </c>
      <c r="H802" s="232">
        <v>0</v>
      </c>
    </row>
    <row r="803" spans="6:8" ht="24.75" customHeight="1">
      <c r="F803" s="182" t="s">
        <v>788</v>
      </c>
      <c r="G803" s="231">
        <v>0</v>
      </c>
      <c r="H803" s="232">
        <v>0</v>
      </c>
    </row>
    <row r="804" spans="6:8" ht="24.75" customHeight="1">
      <c r="F804" s="182" t="s">
        <v>789</v>
      </c>
      <c r="G804" s="231">
        <v>0</v>
      </c>
      <c r="H804" s="232">
        <v>0</v>
      </c>
    </row>
    <row r="805" spans="6:8" ht="24.75" customHeight="1">
      <c r="F805" s="233" t="s">
        <v>790</v>
      </c>
      <c r="G805" s="231">
        <f>SUM(G806:G810)</f>
        <v>0</v>
      </c>
      <c r="H805" s="232">
        <f>SUM(H806:H810)</f>
        <v>0</v>
      </c>
    </row>
    <row r="806" spans="6:8" ht="24.75" customHeight="1">
      <c r="F806" s="182" t="s">
        <v>791</v>
      </c>
      <c r="G806" s="231">
        <v>0</v>
      </c>
      <c r="H806" s="232">
        <v>0</v>
      </c>
    </row>
    <row r="807" spans="6:8" ht="24.75" customHeight="1">
      <c r="F807" s="182" t="s">
        <v>792</v>
      </c>
      <c r="G807" s="231">
        <v>0</v>
      </c>
      <c r="H807" s="232">
        <v>0</v>
      </c>
    </row>
    <row r="808" spans="6:8" ht="24.75" customHeight="1">
      <c r="F808" s="182" t="s">
        <v>793</v>
      </c>
      <c r="G808" s="231">
        <v>0</v>
      </c>
      <c r="H808" s="232">
        <v>0</v>
      </c>
    </row>
    <row r="809" spans="6:8" ht="24.75" customHeight="1">
      <c r="F809" s="182" t="s">
        <v>794</v>
      </c>
      <c r="G809" s="231">
        <v>0</v>
      </c>
      <c r="H809" s="232">
        <v>0</v>
      </c>
    </row>
    <row r="810" spans="6:8" ht="24.75" customHeight="1">
      <c r="F810" s="182" t="s">
        <v>795</v>
      </c>
      <c r="G810" s="231">
        <v>0</v>
      </c>
      <c r="H810" s="232">
        <v>0</v>
      </c>
    </row>
    <row r="811" spans="6:8" ht="24.75" customHeight="1">
      <c r="F811" s="233" t="s">
        <v>796</v>
      </c>
      <c r="G811" s="231">
        <f>SUM(G812:G816)</f>
        <v>0</v>
      </c>
      <c r="H811" s="232">
        <f>SUM(H812:H816)</f>
        <v>0</v>
      </c>
    </row>
    <row r="812" spans="6:8" ht="24.75" customHeight="1">
      <c r="F812" s="182" t="s">
        <v>797</v>
      </c>
      <c r="G812" s="231">
        <v>0</v>
      </c>
      <c r="H812" s="232">
        <v>0</v>
      </c>
    </row>
    <row r="813" spans="6:8" ht="24.75" customHeight="1">
      <c r="F813" s="182" t="s">
        <v>798</v>
      </c>
      <c r="G813" s="231">
        <v>0</v>
      </c>
      <c r="H813" s="232">
        <v>0</v>
      </c>
    </row>
    <row r="814" spans="6:8" ht="24.75" customHeight="1">
      <c r="F814" s="182" t="s">
        <v>799</v>
      </c>
      <c r="G814" s="231">
        <v>0</v>
      </c>
      <c r="H814" s="232">
        <v>0</v>
      </c>
    </row>
    <row r="815" spans="6:8" ht="24.75" customHeight="1">
      <c r="F815" s="182" t="s">
        <v>800</v>
      </c>
      <c r="G815" s="231">
        <v>0</v>
      </c>
      <c r="H815" s="232">
        <v>0</v>
      </c>
    </row>
    <row r="816" spans="6:8" ht="24.75" customHeight="1">
      <c r="F816" s="182" t="s">
        <v>801</v>
      </c>
      <c r="G816" s="231">
        <v>0</v>
      </c>
      <c r="H816" s="232">
        <v>0</v>
      </c>
    </row>
    <row r="817" spans="6:8" ht="24.75" customHeight="1">
      <c r="F817" s="233" t="s">
        <v>802</v>
      </c>
      <c r="G817" s="231">
        <f>SUM(G818:G819)</f>
        <v>0</v>
      </c>
      <c r="H817" s="232">
        <f>SUM(H818:H819)</f>
        <v>0</v>
      </c>
    </row>
    <row r="818" spans="6:8" ht="24.75" customHeight="1">
      <c r="F818" s="182" t="s">
        <v>803</v>
      </c>
      <c r="G818" s="231">
        <v>0</v>
      </c>
      <c r="H818" s="232">
        <v>0</v>
      </c>
    </row>
    <row r="819" spans="6:8" ht="24.75" customHeight="1">
      <c r="F819" s="182" t="s">
        <v>804</v>
      </c>
      <c r="G819" s="231">
        <v>0</v>
      </c>
      <c r="H819" s="232">
        <v>0</v>
      </c>
    </row>
    <row r="820" spans="6:8" ht="24.75" customHeight="1">
      <c r="F820" s="233" t="s">
        <v>805</v>
      </c>
      <c r="G820" s="231">
        <f>SUM(G821:G822)</f>
        <v>0</v>
      </c>
      <c r="H820" s="232">
        <f>SUM(H821:H822)</f>
        <v>0</v>
      </c>
    </row>
    <row r="821" spans="6:8" ht="24.75" customHeight="1">
      <c r="F821" s="182" t="s">
        <v>806</v>
      </c>
      <c r="G821" s="231">
        <v>0</v>
      </c>
      <c r="H821" s="232">
        <v>0</v>
      </c>
    </row>
    <row r="822" spans="6:8" ht="24.75" customHeight="1">
      <c r="F822" s="182" t="s">
        <v>807</v>
      </c>
      <c r="G822" s="231">
        <v>0</v>
      </c>
      <c r="H822" s="232">
        <v>0</v>
      </c>
    </row>
    <row r="823" spans="6:8" ht="24.75" customHeight="1">
      <c r="F823" s="233" t="s">
        <v>808</v>
      </c>
      <c r="G823" s="231">
        <f>G824</f>
        <v>0</v>
      </c>
      <c r="H823" s="232">
        <f>H824</f>
        <v>0</v>
      </c>
    </row>
    <row r="824" spans="6:8" ht="24.75" customHeight="1">
      <c r="F824" s="182" t="s">
        <v>809</v>
      </c>
      <c r="G824" s="231">
        <v>0</v>
      </c>
      <c r="H824" s="232">
        <v>0</v>
      </c>
    </row>
    <row r="825" spans="6:8" ht="24.75" customHeight="1">
      <c r="F825" s="233" t="s">
        <v>810</v>
      </c>
      <c r="G825" s="231">
        <f>G826</f>
        <v>134</v>
      </c>
      <c r="H825" s="232">
        <f>H826</f>
        <v>134</v>
      </c>
    </row>
    <row r="826" spans="6:8" ht="24.75" customHeight="1">
      <c r="F826" s="182" t="s">
        <v>811</v>
      </c>
      <c r="G826" s="231">
        <v>134</v>
      </c>
      <c r="H826" s="232">
        <v>134</v>
      </c>
    </row>
    <row r="827" spans="6:8" ht="24.75" customHeight="1">
      <c r="F827" s="233" t="s">
        <v>812</v>
      </c>
      <c r="G827" s="231">
        <f>SUM(G828:G832)</f>
        <v>470</v>
      </c>
      <c r="H827" s="232">
        <f>SUM(H828:H832)</f>
        <v>470</v>
      </c>
    </row>
    <row r="828" spans="6:8" ht="24.75" customHeight="1">
      <c r="F828" s="182" t="s">
        <v>813</v>
      </c>
      <c r="G828" s="231">
        <v>0</v>
      </c>
      <c r="H828" s="232">
        <v>0</v>
      </c>
    </row>
    <row r="829" spans="6:8" ht="24.75" customHeight="1">
      <c r="F829" s="182" t="s">
        <v>814</v>
      </c>
      <c r="G829" s="231">
        <v>0</v>
      </c>
      <c r="H829" s="232">
        <v>0</v>
      </c>
    </row>
    <row r="830" spans="6:8" ht="24.75" customHeight="1">
      <c r="F830" s="182" t="s">
        <v>815</v>
      </c>
      <c r="G830" s="231">
        <v>470</v>
      </c>
      <c r="H830" s="232">
        <v>470</v>
      </c>
    </row>
    <row r="831" spans="6:8" ht="24.75" customHeight="1">
      <c r="F831" s="182" t="s">
        <v>816</v>
      </c>
      <c r="G831" s="231">
        <v>0</v>
      </c>
      <c r="H831" s="232">
        <v>0</v>
      </c>
    </row>
    <row r="832" spans="6:8" ht="24.75" customHeight="1">
      <c r="F832" s="182" t="s">
        <v>817</v>
      </c>
      <c r="G832" s="231">
        <v>0</v>
      </c>
      <c r="H832" s="232">
        <v>0</v>
      </c>
    </row>
    <row r="833" spans="6:8" ht="24.75" customHeight="1">
      <c r="F833" s="233" t="s">
        <v>818</v>
      </c>
      <c r="G833" s="231">
        <f>G834</f>
        <v>0</v>
      </c>
      <c r="H833" s="232">
        <f>H834</f>
        <v>0</v>
      </c>
    </row>
    <row r="834" spans="6:8" ht="24.75" customHeight="1">
      <c r="F834" s="182" t="s">
        <v>819</v>
      </c>
      <c r="G834" s="231">
        <v>0</v>
      </c>
      <c r="H834" s="232">
        <v>0</v>
      </c>
    </row>
    <row r="835" spans="6:8" ht="24.75" customHeight="1">
      <c r="F835" s="233" t="s">
        <v>820</v>
      </c>
      <c r="G835" s="231">
        <f>G836</f>
        <v>0</v>
      </c>
      <c r="H835" s="232">
        <f>H836</f>
        <v>0</v>
      </c>
    </row>
    <row r="836" spans="6:8" ht="24.75" customHeight="1">
      <c r="F836" s="182" t="s">
        <v>821</v>
      </c>
      <c r="G836" s="231">
        <v>0</v>
      </c>
      <c r="H836" s="232">
        <v>0</v>
      </c>
    </row>
    <row r="837" spans="6:8" ht="24.75" customHeight="1">
      <c r="F837" s="233" t="s">
        <v>822</v>
      </c>
      <c r="G837" s="231">
        <f>SUM(G838:G851)</f>
        <v>30</v>
      </c>
      <c r="H837" s="232">
        <f>SUM(H838:H851)</f>
        <v>30</v>
      </c>
    </row>
    <row r="838" spans="6:8" ht="24.75" customHeight="1">
      <c r="F838" s="182" t="s">
        <v>101</v>
      </c>
      <c r="G838" s="231">
        <v>0</v>
      </c>
      <c r="H838" s="232">
        <v>0</v>
      </c>
    </row>
    <row r="839" spans="6:8" ht="24.75" customHeight="1">
      <c r="F839" s="182" t="s">
        <v>254</v>
      </c>
      <c r="G839" s="231">
        <v>0</v>
      </c>
      <c r="H839" s="232">
        <v>0</v>
      </c>
    </row>
    <row r="840" spans="6:8" ht="24.75" customHeight="1">
      <c r="F840" s="182" t="s">
        <v>255</v>
      </c>
      <c r="G840" s="231">
        <v>0</v>
      </c>
      <c r="H840" s="232">
        <v>0</v>
      </c>
    </row>
    <row r="841" spans="6:8" ht="24.75" customHeight="1">
      <c r="F841" s="182" t="s">
        <v>823</v>
      </c>
      <c r="G841" s="231">
        <v>0</v>
      </c>
      <c r="H841" s="232">
        <v>0</v>
      </c>
    </row>
    <row r="842" spans="6:8" ht="24.75" customHeight="1">
      <c r="F842" s="182" t="s">
        <v>824</v>
      </c>
      <c r="G842" s="231">
        <v>0</v>
      </c>
      <c r="H842" s="232">
        <v>0</v>
      </c>
    </row>
    <row r="843" spans="6:8" ht="24.75" customHeight="1">
      <c r="F843" s="182" t="s">
        <v>825</v>
      </c>
      <c r="G843" s="231">
        <v>0</v>
      </c>
      <c r="H843" s="232">
        <v>0</v>
      </c>
    </row>
    <row r="844" spans="6:8" ht="24.75" customHeight="1">
      <c r="F844" s="182" t="s">
        <v>826</v>
      </c>
      <c r="G844" s="231">
        <v>0</v>
      </c>
      <c r="H844" s="232">
        <v>0</v>
      </c>
    </row>
    <row r="845" spans="6:8" ht="24.75" customHeight="1">
      <c r="F845" s="182" t="s">
        <v>827</v>
      </c>
      <c r="G845" s="231">
        <v>0</v>
      </c>
      <c r="H845" s="232">
        <v>0</v>
      </c>
    </row>
    <row r="846" spans="6:8" ht="24.75" customHeight="1">
      <c r="F846" s="182" t="s">
        <v>828</v>
      </c>
      <c r="G846" s="231">
        <v>0</v>
      </c>
      <c r="H846" s="232">
        <v>0</v>
      </c>
    </row>
    <row r="847" spans="6:8" ht="24.75" customHeight="1">
      <c r="F847" s="182" t="s">
        <v>829</v>
      </c>
      <c r="G847" s="231">
        <v>0</v>
      </c>
      <c r="H847" s="232">
        <v>0</v>
      </c>
    </row>
    <row r="848" spans="6:8" ht="24.75" customHeight="1">
      <c r="F848" s="182" t="s">
        <v>295</v>
      </c>
      <c r="G848" s="231">
        <v>0</v>
      </c>
      <c r="H848" s="232">
        <v>0</v>
      </c>
    </row>
    <row r="849" spans="6:8" ht="24.75" customHeight="1">
      <c r="F849" s="182" t="s">
        <v>830</v>
      </c>
      <c r="G849" s="231">
        <v>30</v>
      </c>
      <c r="H849" s="232">
        <v>30</v>
      </c>
    </row>
    <row r="850" spans="6:8" ht="24.75" customHeight="1">
      <c r="F850" s="182" t="s">
        <v>262</v>
      </c>
      <c r="G850" s="231">
        <v>0</v>
      </c>
      <c r="H850" s="232">
        <v>0</v>
      </c>
    </row>
    <row r="851" spans="6:8" ht="24.75" customHeight="1">
      <c r="F851" s="182" t="s">
        <v>831</v>
      </c>
      <c r="G851" s="231">
        <v>0</v>
      </c>
      <c r="H851" s="232">
        <v>0</v>
      </c>
    </row>
    <row r="852" spans="6:8" ht="24.75" customHeight="1">
      <c r="F852" s="233" t="s">
        <v>832</v>
      </c>
      <c r="G852" s="231">
        <f>G853</f>
        <v>0</v>
      </c>
      <c r="H852" s="232">
        <f>H853</f>
        <v>0</v>
      </c>
    </row>
    <row r="853" spans="6:8" ht="24.75" customHeight="1">
      <c r="F853" s="182" t="s">
        <v>833</v>
      </c>
      <c r="G853" s="231">
        <v>0</v>
      </c>
      <c r="H853" s="232">
        <v>0</v>
      </c>
    </row>
    <row r="854" spans="6:8" ht="24.75" customHeight="1">
      <c r="F854" s="233" t="s">
        <v>834</v>
      </c>
      <c r="G854" s="231">
        <f>SUM(G855,G867,G869,G872,G874,G876)</f>
        <v>9418</v>
      </c>
      <c r="H854" s="232">
        <f>SUM(H855,H867,H869,H872,H874,H876)</f>
        <v>9418</v>
      </c>
    </row>
    <row r="855" spans="6:8" ht="24.75" customHeight="1">
      <c r="F855" s="233" t="s">
        <v>835</v>
      </c>
      <c r="G855" s="231">
        <f>SUM(G856:G866)</f>
        <v>4725</v>
      </c>
      <c r="H855" s="232">
        <f>SUM(H856:H866)</f>
        <v>4725</v>
      </c>
    </row>
    <row r="856" spans="6:8" ht="24.75" customHeight="1">
      <c r="F856" s="182" t="s">
        <v>101</v>
      </c>
      <c r="G856" s="231">
        <v>2553</v>
      </c>
      <c r="H856" s="232">
        <v>2553</v>
      </c>
    </row>
    <row r="857" spans="6:8" ht="24.75" customHeight="1">
      <c r="F857" s="182" t="s">
        <v>254</v>
      </c>
      <c r="G857" s="231">
        <v>47</v>
      </c>
      <c r="H857" s="232">
        <v>47</v>
      </c>
    </row>
    <row r="858" spans="6:8" ht="24.75" customHeight="1">
      <c r="F858" s="182" t="s">
        <v>255</v>
      </c>
      <c r="G858" s="231">
        <v>0</v>
      </c>
      <c r="H858" s="232">
        <v>0</v>
      </c>
    </row>
    <row r="859" spans="6:8" ht="24.75" customHeight="1">
      <c r="F859" s="182" t="s">
        <v>836</v>
      </c>
      <c r="G859" s="231">
        <v>142</v>
      </c>
      <c r="H859" s="232">
        <v>142</v>
      </c>
    </row>
    <row r="860" spans="6:8" ht="24.75" customHeight="1">
      <c r="F860" s="182" t="s">
        <v>837</v>
      </c>
      <c r="G860" s="231">
        <v>11</v>
      </c>
      <c r="H860" s="232">
        <v>11</v>
      </c>
    </row>
    <row r="861" spans="6:8" ht="24.75" customHeight="1">
      <c r="F861" s="182" t="s">
        <v>838</v>
      </c>
      <c r="G861" s="231">
        <v>7</v>
      </c>
      <c r="H861" s="232">
        <v>7</v>
      </c>
    </row>
    <row r="862" spans="6:8" ht="24.75" customHeight="1">
      <c r="F862" s="182" t="s">
        <v>839</v>
      </c>
      <c r="G862" s="231">
        <v>0</v>
      </c>
      <c r="H862" s="232">
        <v>0</v>
      </c>
    </row>
    <row r="863" spans="6:8" ht="24.75" customHeight="1">
      <c r="F863" s="182" t="s">
        <v>840</v>
      </c>
      <c r="G863" s="231">
        <v>0</v>
      </c>
      <c r="H863" s="232">
        <v>0</v>
      </c>
    </row>
    <row r="864" spans="6:8" ht="24.75" customHeight="1">
      <c r="F864" s="182" t="s">
        <v>841</v>
      </c>
      <c r="G864" s="231">
        <v>35</v>
      </c>
      <c r="H864" s="232">
        <v>35</v>
      </c>
    </row>
    <row r="865" spans="6:8" ht="24.75" customHeight="1">
      <c r="F865" s="182" t="s">
        <v>842</v>
      </c>
      <c r="G865" s="231">
        <v>0</v>
      </c>
      <c r="H865" s="232">
        <v>0</v>
      </c>
    </row>
    <row r="866" spans="6:8" ht="24.75" customHeight="1">
      <c r="F866" s="182" t="s">
        <v>843</v>
      </c>
      <c r="G866" s="231">
        <v>1930</v>
      </c>
      <c r="H866" s="232">
        <v>1930</v>
      </c>
    </row>
    <row r="867" spans="6:8" ht="24.75" customHeight="1">
      <c r="F867" s="233" t="s">
        <v>844</v>
      </c>
      <c r="G867" s="231">
        <f>G868</f>
        <v>39</v>
      </c>
      <c r="H867" s="232">
        <f>H868</f>
        <v>39</v>
      </c>
    </row>
    <row r="868" spans="6:8" ht="24.75" customHeight="1">
      <c r="F868" s="182" t="s">
        <v>845</v>
      </c>
      <c r="G868" s="231">
        <v>39</v>
      </c>
      <c r="H868" s="232">
        <v>39</v>
      </c>
    </row>
    <row r="869" spans="6:8" ht="24.75" customHeight="1">
      <c r="F869" s="233" t="s">
        <v>846</v>
      </c>
      <c r="G869" s="231">
        <f>SUM(G870:G871)</f>
        <v>2509</v>
      </c>
      <c r="H869" s="232">
        <f>SUM(H870:H871)</f>
        <v>2509</v>
      </c>
    </row>
    <row r="870" spans="6:8" ht="24.75" customHeight="1">
      <c r="F870" s="182" t="s">
        <v>847</v>
      </c>
      <c r="G870" s="231">
        <v>1398</v>
      </c>
      <c r="H870" s="232">
        <v>1398</v>
      </c>
    </row>
    <row r="871" spans="6:8" ht="24.75" customHeight="1">
      <c r="F871" s="182" t="s">
        <v>848</v>
      </c>
      <c r="G871" s="231">
        <v>1111</v>
      </c>
      <c r="H871" s="232">
        <v>1111</v>
      </c>
    </row>
    <row r="872" spans="6:8" ht="24.75" customHeight="1">
      <c r="F872" s="233" t="s">
        <v>849</v>
      </c>
      <c r="G872" s="231">
        <f>G873</f>
        <v>2117</v>
      </c>
      <c r="H872" s="232">
        <f>H873</f>
        <v>2117</v>
      </c>
    </row>
    <row r="873" spans="6:8" ht="24.75" customHeight="1">
      <c r="F873" s="182" t="s">
        <v>850</v>
      </c>
      <c r="G873" s="231">
        <v>2117</v>
      </c>
      <c r="H873" s="232">
        <v>2117</v>
      </c>
    </row>
    <row r="874" spans="6:8" ht="24.75" customHeight="1">
      <c r="F874" s="233" t="s">
        <v>851</v>
      </c>
      <c r="G874" s="231">
        <f>G875</f>
        <v>0</v>
      </c>
      <c r="H874" s="232">
        <f>H875</f>
        <v>0</v>
      </c>
    </row>
    <row r="875" spans="6:8" ht="24.75" customHeight="1">
      <c r="F875" s="182" t="s">
        <v>852</v>
      </c>
      <c r="G875" s="231">
        <v>0</v>
      </c>
      <c r="H875" s="232">
        <v>0</v>
      </c>
    </row>
    <row r="876" spans="6:8" ht="24.75" customHeight="1">
      <c r="F876" s="233" t="s">
        <v>853</v>
      </c>
      <c r="G876" s="231">
        <f>G877</f>
        <v>28</v>
      </c>
      <c r="H876" s="232">
        <f>H877</f>
        <v>28</v>
      </c>
    </row>
    <row r="877" spans="6:8" ht="24.75" customHeight="1">
      <c r="F877" s="182" t="s">
        <v>854</v>
      </c>
      <c r="G877" s="231">
        <v>28</v>
      </c>
      <c r="H877" s="232">
        <v>28</v>
      </c>
    </row>
    <row r="878" spans="6:8" ht="24.75" customHeight="1">
      <c r="F878" s="233" t="s">
        <v>855</v>
      </c>
      <c r="G878" s="231">
        <f>SUM(G879,G905,G933,G961,G972,G983,G989,G996,G1003,G1007)</f>
        <v>65917</v>
      </c>
      <c r="H878" s="232">
        <f>SUM(H879,H905,H933,H961,H972,H983,H989,H996,H1003,H1007)</f>
        <v>65917</v>
      </c>
    </row>
    <row r="879" spans="6:8" ht="24.75" customHeight="1">
      <c r="F879" s="233" t="s">
        <v>856</v>
      </c>
      <c r="G879" s="231">
        <f>SUM(G880:G904)</f>
        <v>4245</v>
      </c>
      <c r="H879" s="232">
        <f>SUM(H880:H904)</f>
        <v>4245</v>
      </c>
    </row>
    <row r="880" spans="6:8" ht="24.75" customHeight="1">
      <c r="F880" s="182" t="s">
        <v>101</v>
      </c>
      <c r="G880" s="231">
        <v>1331</v>
      </c>
      <c r="H880" s="232">
        <v>1331</v>
      </c>
    </row>
    <row r="881" spans="6:8" ht="24.75" customHeight="1">
      <c r="F881" s="182" t="s">
        <v>254</v>
      </c>
      <c r="G881" s="231">
        <v>24</v>
      </c>
      <c r="H881" s="232">
        <v>24</v>
      </c>
    </row>
    <row r="882" spans="6:8" ht="24.75" customHeight="1">
      <c r="F882" s="182" t="s">
        <v>255</v>
      </c>
      <c r="G882" s="231">
        <v>0</v>
      </c>
      <c r="H882" s="232">
        <v>0</v>
      </c>
    </row>
    <row r="883" spans="6:8" ht="24.75" customHeight="1">
      <c r="F883" s="182" t="s">
        <v>262</v>
      </c>
      <c r="G883" s="231">
        <v>0</v>
      </c>
      <c r="H883" s="232">
        <v>0</v>
      </c>
    </row>
    <row r="884" spans="6:8" ht="24.75" customHeight="1">
      <c r="F884" s="182" t="s">
        <v>857</v>
      </c>
      <c r="G884" s="231">
        <v>0</v>
      </c>
      <c r="H884" s="232">
        <v>0</v>
      </c>
    </row>
    <row r="885" spans="6:8" ht="24.75" customHeight="1">
      <c r="F885" s="182" t="s">
        <v>858</v>
      </c>
      <c r="G885" s="231">
        <v>152</v>
      </c>
      <c r="H885" s="232">
        <v>152</v>
      </c>
    </row>
    <row r="886" spans="6:8" ht="24.75" customHeight="1">
      <c r="F886" s="182" t="s">
        <v>859</v>
      </c>
      <c r="G886" s="231">
        <v>69</v>
      </c>
      <c r="H886" s="232">
        <v>69</v>
      </c>
    </row>
    <row r="887" spans="6:8" ht="24.75" customHeight="1">
      <c r="F887" s="182" t="s">
        <v>860</v>
      </c>
      <c r="G887" s="231">
        <v>146</v>
      </c>
      <c r="H887" s="232">
        <v>146</v>
      </c>
    </row>
    <row r="888" spans="6:8" ht="24.75" customHeight="1">
      <c r="F888" s="182" t="s">
        <v>861</v>
      </c>
      <c r="G888" s="231">
        <v>73</v>
      </c>
      <c r="H888" s="232">
        <v>73</v>
      </c>
    </row>
    <row r="889" spans="6:8" ht="24.75" customHeight="1">
      <c r="F889" s="182" t="s">
        <v>862</v>
      </c>
      <c r="G889" s="231">
        <v>0</v>
      </c>
      <c r="H889" s="232">
        <v>0</v>
      </c>
    </row>
    <row r="890" spans="6:8" ht="24.75" customHeight="1">
      <c r="F890" s="182" t="s">
        <v>863</v>
      </c>
      <c r="G890" s="231">
        <v>418</v>
      </c>
      <c r="H890" s="232">
        <v>418</v>
      </c>
    </row>
    <row r="891" spans="6:8" ht="24.75" customHeight="1">
      <c r="F891" s="182" t="s">
        <v>864</v>
      </c>
      <c r="G891" s="231">
        <v>0</v>
      </c>
      <c r="H891" s="232">
        <v>0</v>
      </c>
    </row>
    <row r="892" spans="6:8" ht="24.75" customHeight="1">
      <c r="F892" s="182" t="s">
        <v>865</v>
      </c>
      <c r="G892" s="231">
        <v>20</v>
      </c>
      <c r="H892" s="232">
        <v>20</v>
      </c>
    </row>
    <row r="893" spans="6:8" ht="24.75" customHeight="1">
      <c r="F893" s="182" t="s">
        <v>866</v>
      </c>
      <c r="G893" s="231">
        <v>0</v>
      </c>
      <c r="H893" s="232">
        <v>0</v>
      </c>
    </row>
    <row r="894" spans="6:8" ht="24.75" customHeight="1">
      <c r="F894" s="182" t="s">
        <v>867</v>
      </c>
      <c r="G894" s="231">
        <v>0</v>
      </c>
      <c r="H894" s="232">
        <v>0</v>
      </c>
    </row>
    <row r="895" spans="6:8" ht="24.75" customHeight="1">
      <c r="F895" s="182" t="s">
        <v>1448</v>
      </c>
      <c r="G895" s="231">
        <v>196</v>
      </c>
      <c r="H895" s="232">
        <v>196</v>
      </c>
    </row>
    <row r="896" spans="6:8" ht="24.75" customHeight="1">
      <c r="F896" s="182" t="s">
        <v>868</v>
      </c>
      <c r="G896" s="231">
        <v>182</v>
      </c>
      <c r="H896" s="232">
        <v>182</v>
      </c>
    </row>
    <row r="897" spans="6:8" ht="24.75" customHeight="1">
      <c r="F897" s="182" t="s">
        <v>869</v>
      </c>
      <c r="G897" s="231">
        <v>0</v>
      </c>
      <c r="H897" s="232">
        <v>0</v>
      </c>
    </row>
    <row r="898" spans="6:8" ht="24.75" customHeight="1">
      <c r="F898" s="182" t="s">
        <v>870</v>
      </c>
      <c r="G898" s="231">
        <v>81</v>
      </c>
      <c r="H898" s="232">
        <v>81</v>
      </c>
    </row>
    <row r="899" spans="6:8" ht="24.75" customHeight="1">
      <c r="F899" s="182" t="s">
        <v>871</v>
      </c>
      <c r="G899" s="231">
        <v>0</v>
      </c>
      <c r="H899" s="232">
        <v>0</v>
      </c>
    </row>
    <row r="900" spans="6:8" ht="24.75" customHeight="1">
      <c r="F900" s="182" t="s">
        <v>872</v>
      </c>
      <c r="G900" s="231">
        <v>0</v>
      </c>
      <c r="H900" s="232">
        <v>0</v>
      </c>
    </row>
    <row r="901" spans="6:8" ht="24.75" customHeight="1">
      <c r="F901" s="182" t="s">
        <v>873</v>
      </c>
      <c r="G901" s="231">
        <v>396</v>
      </c>
      <c r="H901" s="232">
        <v>396</v>
      </c>
    </row>
    <row r="902" spans="6:8" ht="24.75" customHeight="1">
      <c r="F902" s="182" t="s">
        <v>1449</v>
      </c>
      <c r="G902" s="231">
        <v>0</v>
      </c>
      <c r="H902" s="232">
        <v>0</v>
      </c>
    </row>
    <row r="903" spans="6:8" ht="24.75" customHeight="1">
      <c r="F903" s="182" t="s">
        <v>874</v>
      </c>
      <c r="G903" s="231">
        <v>335</v>
      </c>
      <c r="H903" s="232">
        <v>335</v>
      </c>
    </row>
    <row r="904" spans="6:8" ht="24.75" customHeight="1">
      <c r="F904" s="182" t="s">
        <v>875</v>
      </c>
      <c r="G904" s="231">
        <v>822</v>
      </c>
      <c r="H904" s="232">
        <v>822</v>
      </c>
    </row>
    <row r="905" spans="6:8" ht="24.75" customHeight="1">
      <c r="F905" s="233" t="s">
        <v>876</v>
      </c>
      <c r="G905" s="231">
        <f>SUM(G906:G932)</f>
        <v>11442</v>
      </c>
      <c r="H905" s="232">
        <f>SUM(H906:H932)</f>
        <v>11442</v>
      </c>
    </row>
    <row r="906" spans="6:8" ht="24.75" customHeight="1">
      <c r="F906" s="182" t="s">
        <v>101</v>
      </c>
      <c r="G906" s="231">
        <v>1735</v>
      </c>
      <c r="H906" s="232">
        <v>1735</v>
      </c>
    </row>
    <row r="907" spans="6:8" ht="24.75" customHeight="1">
      <c r="F907" s="182" t="s">
        <v>254</v>
      </c>
      <c r="G907" s="231">
        <v>0</v>
      </c>
      <c r="H907" s="232">
        <v>0</v>
      </c>
    </row>
    <row r="908" spans="6:8" ht="24.75" customHeight="1">
      <c r="F908" s="182" t="s">
        <v>255</v>
      </c>
      <c r="G908" s="231">
        <v>0</v>
      </c>
      <c r="H908" s="232">
        <v>0</v>
      </c>
    </row>
    <row r="909" spans="6:8" ht="24.75" customHeight="1">
      <c r="F909" s="182" t="s">
        <v>877</v>
      </c>
      <c r="G909" s="231">
        <v>0</v>
      </c>
      <c r="H909" s="232">
        <v>0</v>
      </c>
    </row>
    <row r="910" spans="6:8" ht="24.75" customHeight="1">
      <c r="F910" s="182" t="s">
        <v>878</v>
      </c>
      <c r="G910" s="231">
        <v>5777</v>
      </c>
      <c r="H910" s="232">
        <v>5777</v>
      </c>
    </row>
    <row r="911" spans="6:8" ht="24.75" customHeight="1">
      <c r="F911" s="182" t="s">
        <v>879</v>
      </c>
      <c r="G911" s="231">
        <v>50</v>
      </c>
      <c r="H911" s="232">
        <v>50</v>
      </c>
    </row>
    <row r="912" spans="6:8" ht="24.75" customHeight="1">
      <c r="F912" s="182" t="s">
        <v>880</v>
      </c>
      <c r="G912" s="231">
        <v>361</v>
      </c>
      <c r="H912" s="232">
        <v>361</v>
      </c>
    </row>
    <row r="913" spans="6:8" ht="24.75" customHeight="1">
      <c r="F913" s="182" t="s">
        <v>881</v>
      </c>
      <c r="G913" s="231">
        <v>66</v>
      </c>
      <c r="H913" s="232">
        <v>66</v>
      </c>
    </row>
    <row r="914" spans="6:8" ht="24.75" customHeight="1">
      <c r="F914" s="182" t="s">
        <v>882</v>
      </c>
      <c r="G914" s="231">
        <v>3038</v>
      </c>
      <c r="H914" s="232">
        <v>3038</v>
      </c>
    </row>
    <row r="915" spans="6:8" ht="24.75" customHeight="1">
      <c r="F915" s="182" t="s">
        <v>883</v>
      </c>
      <c r="G915" s="231">
        <v>0</v>
      </c>
      <c r="H915" s="232">
        <v>0</v>
      </c>
    </row>
    <row r="916" spans="6:8" ht="24.75" customHeight="1">
      <c r="F916" s="182" t="s">
        <v>884</v>
      </c>
      <c r="G916" s="231">
        <v>0</v>
      </c>
      <c r="H916" s="232">
        <v>0</v>
      </c>
    </row>
    <row r="917" spans="6:8" ht="24.75" customHeight="1">
      <c r="F917" s="182" t="s">
        <v>885</v>
      </c>
      <c r="G917" s="231">
        <v>0</v>
      </c>
      <c r="H917" s="232">
        <v>0</v>
      </c>
    </row>
    <row r="918" spans="6:8" ht="24.75" customHeight="1">
      <c r="F918" s="182" t="s">
        <v>886</v>
      </c>
      <c r="G918" s="231">
        <v>90</v>
      </c>
      <c r="H918" s="232">
        <v>90</v>
      </c>
    </row>
    <row r="919" spans="6:8" ht="24.75" customHeight="1">
      <c r="F919" s="182" t="s">
        <v>887</v>
      </c>
      <c r="G919" s="231">
        <v>0</v>
      </c>
      <c r="H919" s="232">
        <v>0</v>
      </c>
    </row>
    <row r="920" spans="6:8" ht="24.75" customHeight="1">
      <c r="F920" s="182" t="s">
        <v>888</v>
      </c>
      <c r="G920" s="231">
        <v>0</v>
      </c>
      <c r="H920" s="232">
        <v>0</v>
      </c>
    </row>
    <row r="921" spans="6:8" ht="24.75" customHeight="1">
      <c r="F921" s="182" t="s">
        <v>889</v>
      </c>
      <c r="G921" s="231">
        <v>0</v>
      </c>
      <c r="H921" s="232">
        <v>0</v>
      </c>
    </row>
    <row r="922" spans="6:8" ht="24.75" customHeight="1">
      <c r="F922" s="182" t="s">
        <v>890</v>
      </c>
      <c r="G922" s="231">
        <v>0</v>
      </c>
      <c r="H922" s="232">
        <v>0</v>
      </c>
    </row>
    <row r="923" spans="6:8" ht="24.75" customHeight="1">
      <c r="F923" s="182" t="s">
        <v>891</v>
      </c>
      <c r="G923" s="231">
        <v>0</v>
      </c>
      <c r="H923" s="232">
        <v>0</v>
      </c>
    </row>
    <row r="924" spans="6:8" ht="24.75" customHeight="1">
      <c r="F924" s="182" t="s">
        <v>892</v>
      </c>
      <c r="G924" s="231">
        <v>0</v>
      </c>
      <c r="H924" s="232">
        <v>0</v>
      </c>
    </row>
    <row r="925" spans="6:8" ht="24.75" customHeight="1">
      <c r="F925" s="182" t="s">
        <v>893</v>
      </c>
      <c r="G925" s="231">
        <v>0</v>
      </c>
      <c r="H925" s="232">
        <v>0</v>
      </c>
    </row>
    <row r="926" spans="6:8" ht="24.75" customHeight="1">
      <c r="F926" s="182" t="s">
        <v>894</v>
      </c>
      <c r="G926" s="231">
        <v>6</v>
      </c>
      <c r="H926" s="232">
        <v>6</v>
      </c>
    </row>
    <row r="927" spans="6:8" ht="24.75" customHeight="1">
      <c r="F927" s="182" t="s">
        <v>895</v>
      </c>
      <c r="G927" s="231">
        <v>0</v>
      </c>
      <c r="H927" s="232">
        <v>0</v>
      </c>
    </row>
    <row r="928" spans="6:8" ht="24.75" customHeight="1">
      <c r="F928" s="182" t="s">
        <v>896</v>
      </c>
      <c r="G928" s="231">
        <v>0</v>
      </c>
      <c r="H928" s="232">
        <v>0</v>
      </c>
    </row>
    <row r="929" spans="6:8" ht="24.75" customHeight="1">
      <c r="F929" s="182" t="s">
        <v>897</v>
      </c>
      <c r="G929" s="231">
        <v>0</v>
      </c>
      <c r="H929" s="232">
        <v>0</v>
      </c>
    </row>
    <row r="930" spans="6:8" ht="24.75" customHeight="1">
      <c r="F930" s="182" t="s">
        <v>1450</v>
      </c>
      <c r="G930" s="231">
        <v>0</v>
      </c>
      <c r="H930" s="232">
        <v>0</v>
      </c>
    </row>
    <row r="931" spans="6:8" ht="24.75" customHeight="1">
      <c r="F931" s="182" t="s">
        <v>898</v>
      </c>
      <c r="G931" s="231">
        <v>177</v>
      </c>
      <c r="H931" s="232">
        <v>177</v>
      </c>
    </row>
    <row r="932" spans="6:8" ht="24.75" customHeight="1">
      <c r="F932" s="182" t="s">
        <v>899</v>
      </c>
      <c r="G932" s="231">
        <v>142</v>
      </c>
      <c r="H932" s="232">
        <v>142</v>
      </c>
    </row>
    <row r="933" spans="6:8" ht="24.75" customHeight="1">
      <c r="F933" s="233" t="s">
        <v>900</v>
      </c>
      <c r="G933" s="231">
        <f>SUM(G934:G960)</f>
        <v>23738</v>
      </c>
      <c r="H933" s="232">
        <f>SUM(H934:H960)</f>
        <v>23738</v>
      </c>
    </row>
    <row r="934" spans="6:8" ht="24.75" customHeight="1">
      <c r="F934" s="182" t="s">
        <v>101</v>
      </c>
      <c r="G934" s="231">
        <v>790</v>
      </c>
      <c r="H934" s="232">
        <v>790</v>
      </c>
    </row>
    <row r="935" spans="6:8" ht="24.75" customHeight="1">
      <c r="F935" s="182" t="s">
        <v>254</v>
      </c>
      <c r="G935" s="231">
        <v>175</v>
      </c>
      <c r="H935" s="232">
        <v>175</v>
      </c>
    </row>
    <row r="936" spans="6:8" ht="24.75" customHeight="1">
      <c r="F936" s="182" t="s">
        <v>255</v>
      </c>
      <c r="G936" s="231">
        <v>0</v>
      </c>
      <c r="H936" s="232">
        <v>0</v>
      </c>
    </row>
    <row r="937" spans="6:8" ht="24.75" customHeight="1">
      <c r="F937" s="182" t="s">
        <v>901</v>
      </c>
      <c r="G937" s="231">
        <v>0</v>
      </c>
      <c r="H937" s="232">
        <v>0</v>
      </c>
    </row>
    <row r="938" spans="6:8" ht="24.75" customHeight="1">
      <c r="F938" s="182" t="s">
        <v>902</v>
      </c>
      <c r="G938" s="231">
        <v>18500</v>
      </c>
      <c r="H938" s="232">
        <v>18500</v>
      </c>
    </row>
    <row r="939" spans="6:8" ht="24.75" customHeight="1">
      <c r="F939" s="182" t="s">
        <v>903</v>
      </c>
      <c r="G939" s="231">
        <v>189</v>
      </c>
      <c r="H939" s="232">
        <v>189</v>
      </c>
    </row>
    <row r="940" spans="6:8" ht="24.75" customHeight="1">
      <c r="F940" s="182" t="s">
        <v>904</v>
      </c>
      <c r="G940" s="231">
        <v>0</v>
      </c>
      <c r="H940" s="232">
        <v>0</v>
      </c>
    </row>
    <row r="941" spans="6:8" ht="24.75" customHeight="1">
      <c r="F941" s="182" t="s">
        <v>905</v>
      </c>
      <c r="G941" s="231">
        <v>67</v>
      </c>
      <c r="H941" s="232">
        <v>67</v>
      </c>
    </row>
    <row r="942" spans="6:8" ht="24.75" customHeight="1">
      <c r="F942" s="182" t="s">
        <v>906</v>
      </c>
      <c r="G942" s="231">
        <v>0</v>
      </c>
      <c r="H942" s="232">
        <v>0</v>
      </c>
    </row>
    <row r="943" spans="6:8" ht="24.75" customHeight="1">
      <c r="F943" s="182" t="s">
        <v>907</v>
      </c>
      <c r="G943" s="231">
        <v>205</v>
      </c>
      <c r="H943" s="232">
        <v>205</v>
      </c>
    </row>
    <row r="944" spans="6:8" ht="24.75" customHeight="1">
      <c r="F944" s="182" t="s">
        <v>908</v>
      </c>
      <c r="G944" s="231">
        <v>18</v>
      </c>
      <c r="H944" s="232">
        <v>18</v>
      </c>
    </row>
    <row r="945" spans="6:8" ht="24.75" customHeight="1">
      <c r="F945" s="182" t="s">
        <v>909</v>
      </c>
      <c r="G945" s="231">
        <v>0</v>
      </c>
      <c r="H945" s="232">
        <v>0</v>
      </c>
    </row>
    <row r="946" spans="6:8" ht="24.75" customHeight="1">
      <c r="F946" s="182" t="s">
        <v>910</v>
      </c>
      <c r="G946" s="231">
        <v>0</v>
      </c>
      <c r="H946" s="232">
        <v>0</v>
      </c>
    </row>
    <row r="947" spans="6:8" ht="24.75" customHeight="1">
      <c r="F947" s="182" t="s">
        <v>911</v>
      </c>
      <c r="G947" s="231">
        <v>230</v>
      </c>
      <c r="H947" s="232">
        <v>230</v>
      </c>
    </row>
    <row r="948" spans="6:8" ht="24.75" customHeight="1">
      <c r="F948" s="182" t="s">
        <v>912</v>
      </c>
      <c r="G948" s="231">
        <v>0</v>
      </c>
      <c r="H948" s="232">
        <v>0</v>
      </c>
    </row>
    <row r="949" spans="6:8" ht="24.75" customHeight="1">
      <c r="F949" s="182" t="s">
        <v>913</v>
      </c>
      <c r="G949" s="231">
        <v>744</v>
      </c>
      <c r="H949" s="232">
        <v>744</v>
      </c>
    </row>
    <row r="950" spans="6:8" ht="24.75" customHeight="1">
      <c r="F950" s="182" t="s">
        <v>914</v>
      </c>
      <c r="G950" s="231">
        <v>0</v>
      </c>
      <c r="H950" s="232">
        <v>0</v>
      </c>
    </row>
    <row r="951" spans="6:8" ht="24.75" customHeight="1">
      <c r="F951" s="182" t="s">
        <v>915</v>
      </c>
      <c r="G951" s="231">
        <v>0</v>
      </c>
      <c r="H951" s="232">
        <v>0</v>
      </c>
    </row>
    <row r="952" spans="6:8" ht="24.75" customHeight="1">
      <c r="F952" s="182" t="s">
        <v>1451</v>
      </c>
      <c r="G952" s="231">
        <v>1218</v>
      </c>
      <c r="H952" s="232">
        <v>1218</v>
      </c>
    </row>
    <row r="953" spans="6:8" ht="24.75" customHeight="1">
      <c r="F953" s="182" t="s">
        <v>916</v>
      </c>
      <c r="G953" s="231">
        <v>27</v>
      </c>
      <c r="H953" s="232">
        <v>27</v>
      </c>
    </row>
    <row r="954" spans="6:8" ht="24.75" customHeight="1">
      <c r="F954" s="182" t="s">
        <v>917</v>
      </c>
      <c r="G954" s="231">
        <v>0</v>
      </c>
      <c r="H954" s="232">
        <v>0</v>
      </c>
    </row>
    <row r="955" spans="6:8" ht="24.75" customHeight="1">
      <c r="F955" s="182" t="s">
        <v>918</v>
      </c>
      <c r="G955" s="231">
        <v>0</v>
      </c>
      <c r="H955" s="232">
        <v>0</v>
      </c>
    </row>
    <row r="956" spans="6:8" ht="24.75" customHeight="1">
      <c r="F956" s="182" t="s">
        <v>919</v>
      </c>
      <c r="G956" s="231">
        <v>0</v>
      </c>
      <c r="H956" s="232">
        <v>0</v>
      </c>
    </row>
    <row r="957" spans="6:8" ht="24.75" customHeight="1">
      <c r="F957" s="182" t="s">
        <v>893</v>
      </c>
      <c r="G957" s="231">
        <v>0</v>
      </c>
      <c r="H957" s="232">
        <v>0</v>
      </c>
    </row>
    <row r="958" spans="6:8" ht="24.75" customHeight="1">
      <c r="F958" s="182" t="s">
        <v>920</v>
      </c>
      <c r="G958" s="231">
        <v>421</v>
      </c>
      <c r="H958" s="232">
        <v>421</v>
      </c>
    </row>
    <row r="959" spans="6:8" ht="24.75" customHeight="1">
      <c r="F959" s="182" t="s">
        <v>921</v>
      </c>
      <c r="G959" s="231">
        <v>451</v>
      </c>
      <c r="H959" s="232">
        <v>451</v>
      </c>
    </row>
    <row r="960" spans="6:8" ht="24.75" customHeight="1">
      <c r="F960" s="182" t="s">
        <v>922</v>
      </c>
      <c r="G960" s="231">
        <v>703</v>
      </c>
      <c r="H960" s="232">
        <v>703</v>
      </c>
    </row>
    <row r="961" spans="6:8" ht="24.75" customHeight="1">
      <c r="F961" s="233" t="s">
        <v>923</v>
      </c>
      <c r="G961" s="231">
        <f>SUM(G962:G971)</f>
        <v>0</v>
      </c>
      <c r="H961" s="232">
        <f>SUM(H962:H971)</f>
        <v>0</v>
      </c>
    </row>
    <row r="962" spans="6:8" ht="24.75" customHeight="1">
      <c r="F962" s="182" t="s">
        <v>101</v>
      </c>
      <c r="G962" s="231">
        <v>0</v>
      </c>
      <c r="H962" s="232">
        <v>0</v>
      </c>
    </row>
    <row r="963" spans="6:8" ht="24.75" customHeight="1">
      <c r="F963" s="182" t="s">
        <v>254</v>
      </c>
      <c r="G963" s="231">
        <v>0</v>
      </c>
      <c r="H963" s="232">
        <v>0</v>
      </c>
    </row>
    <row r="964" spans="6:8" ht="24.75" customHeight="1">
      <c r="F964" s="182" t="s">
        <v>255</v>
      </c>
      <c r="G964" s="231">
        <v>0</v>
      </c>
      <c r="H964" s="232">
        <v>0</v>
      </c>
    </row>
    <row r="965" spans="6:8" ht="24.75" customHeight="1">
      <c r="F965" s="182" t="s">
        <v>924</v>
      </c>
      <c r="G965" s="231">
        <v>0</v>
      </c>
      <c r="H965" s="232">
        <v>0</v>
      </c>
    </row>
    <row r="966" spans="6:8" ht="24.75" customHeight="1">
      <c r="F966" s="182" t="s">
        <v>925</v>
      </c>
      <c r="G966" s="231">
        <v>0</v>
      </c>
      <c r="H966" s="232">
        <v>0</v>
      </c>
    </row>
    <row r="967" spans="6:8" ht="24.75" customHeight="1">
      <c r="F967" s="182" t="s">
        <v>926</v>
      </c>
      <c r="G967" s="231">
        <v>0</v>
      </c>
      <c r="H967" s="232">
        <v>0</v>
      </c>
    </row>
    <row r="968" spans="6:8" ht="24.75" customHeight="1">
      <c r="F968" s="182" t="s">
        <v>927</v>
      </c>
      <c r="G968" s="231">
        <v>0</v>
      </c>
      <c r="H968" s="232">
        <v>0</v>
      </c>
    </row>
    <row r="969" spans="6:8" ht="24.75" customHeight="1">
      <c r="F969" s="182" t="s">
        <v>928</v>
      </c>
      <c r="G969" s="231">
        <v>0</v>
      </c>
      <c r="H969" s="232">
        <v>0</v>
      </c>
    </row>
    <row r="970" spans="6:8" ht="24.75" customHeight="1">
      <c r="F970" s="182" t="s">
        <v>929</v>
      </c>
      <c r="G970" s="231">
        <v>0</v>
      </c>
      <c r="H970" s="232">
        <v>0</v>
      </c>
    </row>
    <row r="971" spans="6:8" ht="24.75" customHeight="1">
      <c r="F971" s="182" t="s">
        <v>930</v>
      </c>
      <c r="G971" s="231">
        <v>0</v>
      </c>
      <c r="H971" s="232">
        <v>0</v>
      </c>
    </row>
    <row r="972" spans="6:8" ht="24.75" customHeight="1">
      <c r="F972" s="233" t="s">
        <v>931</v>
      </c>
      <c r="G972" s="231">
        <f>SUM(G973:G982)</f>
        <v>14186</v>
      </c>
      <c r="H972" s="232">
        <f>SUM(H973:H982)</f>
        <v>14186</v>
      </c>
    </row>
    <row r="973" spans="6:8" ht="24.75" customHeight="1">
      <c r="F973" s="182" t="s">
        <v>101</v>
      </c>
      <c r="G973" s="231">
        <v>140</v>
      </c>
      <c r="H973" s="232">
        <v>140</v>
      </c>
    </row>
    <row r="974" spans="6:8" ht="24.75" customHeight="1">
      <c r="F974" s="182" t="s">
        <v>254</v>
      </c>
      <c r="G974" s="231">
        <v>0</v>
      </c>
      <c r="H974" s="232">
        <v>0</v>
      </c>
    </row>
    <row r="975" spans="6:8" ht="24.75" customHeight="1">
      <c r="F975" s="182" t="s">
        <v>255</v>
      </c>
      <c r="G975" s="231">
        <v>0</v>
      </c>
      <c r="H975" s="232">
        <v>0</v>
      </c>
    </row>
    <row r="976" spans="6:8" ht="24.75" customHeight="1">
      <c r="F976" s="182" t="s">
        <v>932</v>
      </c>
      <c r="G976" s="231">
        <v>7293</v>
      </c>
      <c r="H976" s="232">
        <v>7293</v>
      </c>
    </row>
    <row r="977" spans="6:8" ht="24.75" customHeight="1">
      <c r="F977" s="182" t="s">
        <v>933</v>
      </c>
      <c r="G977" s="231">
        <v>3</v>
      </c>
      <c r="H977" s="232">
        <v>3</v>
      </c>
    </row>
    <row r="978" spans="6:8" ht="24.75" customHeight="1">
      <c r="F978" s="182" t="s">
        <v>934</v>
      </c>
      <c r="G978" s="231">
        <v>0</v>
      </c>
      <c r="H978" s="232">
        <v>0</v>
      </c>
    </row>
    <row r="979" spans="6:8" ht="24.75" customHeight="1">
      <c r="F979" s="182" t="s">
        <v>935</v>
      </c>
      <c r="G979" s="231">
        <v>0</v>
      </c>
      <c r="H979" s="232">
        <v>0</v>
      </c>
    </row>
    <row r="980" spans="6:8" ht="24.75" customHeight="1">
      <c r="F980" s="182" t="s">
        <v>936</v>
      </c>
      <c r="G980" s="231">
        <v>0</v>
      </c>
      <c r="H980" s="232">
        <v>0</v>
      </c>
    </row>
    <row r="981" spans="6:8" ht="24.75" customHeight="1">
      <c r="F981" s="182" t="s">
        <v>937</v>
      </c>
      <c r="G981" s="231">
        <v>0</v>
      </c>
      <c r="H981" s="232">
        <v>0</v>
      </c>
    </row>
    <row r="982" spans="6:8" ht="24.75" customHeight="1">
      <c r="F982" s="182" t="s">
        <v>938</v>
      </c>
      <c r="G982" s="231">
        <v>6750</v>
      </c>
      <c r="H982" s="232">
        <v>6750</v>
      </c>
    </row>
    <row r="983" spans="6:8" ht="24.75" customHeight="1">
      <c r="F983" s="233" t="s">
        <v>939</v>
      </c>
      <c r="G983" s="231">
        <f>SUM(G984:G988)</f>
        <v>2023</v>
      </c>
      <c r="H983" s="232">
        <f>SUM(H984:H988)</f>
        <v>2023</v>
      </c>
    </row>
    <row r="984" spans="6:8" ht="24.75" customHeight="1">
      <c r="F984" s="182" t="s">
        <v>536</v>
      </c>
      <c r="G984" s="231">
        <v>0</v>
      </c>
      <c r="H984" s="232">
        <v>0</v>
      </c>
    </row>
    <row r="985" spans="6:8" ht="24.75" customHeight="1">
      <c r="F985" s="182" t="s">
        <v>940</v>
      </c>
      <c r="G985" s="231">
        <v>1954</v>
      </c>
      <c r="H985" s="232">
        <v>1954</v>
      </c>
    </row>
    <row r="986" spans="6:8" ht="24.75" customHeight="1">
      <c r="F986" s="182" t="s">
        <v>941</v>
      </c>
      <c r="G986" s="231">
        <v>69</v>
      </c>
      <c r="H986" s="232">
        <v>69</v>
      </c>
    </row>
    <row r="987" spans="6:8" ht="24.75" customHeight="1">
      <c r="F987" s="182" t="s">
        <v>942</v>
      </c>
      <c r="G987" s="231">
        <v>0</v>
      </c>
      <c r="H987" s="232">
        <v>0</v>
      </c>
    </row>
    <row r="988" spans="6:8" ht="24.75" customHeight="1">
      <c r="F988" s="182" t="s">
        <v>943</v>
      </c>
      <c r="G988" s="231">
        <v>0</v>
      </c>
      <c r="H988" s="232">
        <v>0</v>
      </c>
    </row>
    <row r="989" spans="6:8" ht="24.75" customHeight="1">
      <c r="F989" s="233" t="s">
        <v>944</v>
      </c>
      <c r="G989" s="231">
        <f>SUM(G990:G995)</f>
        <v>8994</v>
      </c>
      <c r="H989" s="232">
        <f>SUM(H990:H995)</f>
        <v>8994</v>
      </c>
    </row>
    <row r="990" spans="6:8" ht="24.75" customHeight="1">
      <c r="F990" s="182" t="s">
        <v>945</v>
      </c>
      <c r="G990" s="231">
        <v>1467</v>
      </c>
      <c r="H990" s="232">
        <v>1467</v>
      </c>
    </row>
    <row r="991" spans="6:8" ht="24.75" customHeight="1">
      <c r="F991" s="182" t="s">
        <v>946</v>
      </c>
      <c r="G991" s="231">
        <v>0</v>
      </c>
      <c r="H991" s="232">
        <v>0</v>
      </c>
    </row>
    <row r="992" spans="6:8" ht="24.75" customHeight="1">
      <c r="F992" s="182" t="s">
        <v>947</v>
      </c>
      <c r="G992" s="231">
        <v>3570</v>
      </c>
      <c r="H992" s="232">
        <v>3570</v>
      </c>
    </row>
    <row r="993" spans="6:8" ht="24.75" customHeight="1">
      <c r="F993" s="182" t="s">
        <v>948</v>
      </c>
      <c r="G993" s="231">
        <v>2000</v>
      </c>
      <c r="H993" s="232">
        <v>2000</v>
      </c>
    </row>
    <row r="994" spans="6:8" ht="24.75" customHeight="1">
      <c r="F994" s="182" t="s">
        <v>949</v>
      </c>
      <c r="G994" s="231">
        <v>10</v>
      </c>
      <c r="H994" s="232">
        <v>10</v>
      </c>
    </row>
    <row r="995" spans="6:8" ht="24.75" customHeight="1">
      <c r="F995" s="182" t="s">
        <v>950</v>
      </c>
      <c r="G995" s="231">
        <v>1947</v>
      </c>
      <c r="H995" s="232">
        <v>1947</v>
      </c>
    </row>
    <row r="996" spans="6:8" ht="24.75" customHeight="1">
      <c r="F996" s="233" t="s">
        <v>1452</v>
      </c>
      <c r="G996" s="231">
        <f>SUM(G997:G1002)</f>
        <v>280</v>
      </c>
      <c r="H996" s="232">
        <f>SUM(H997:H1002)</f>
        <v>280</v>
      </c>
    </row>
    <row r="997" spans="6:8" ht="24.75" customHeight="1">
      <c r="F997" s="182" t="s">
        <v>951</v>
      </c>
      <c r="G997" s="231">
        <v>3</v>
      </c>
      <c r="H997" s="232">
        <v>3</v>
      </c>
    </row>
    <row r="998" spans="6:8" ht="24.75" customHeight="1">
      <c r="F998" s="182" t="s">
        <v>952</v>
      </c>
      <c r="G998" s="231">
        <v>0</v>
      </c>
      <c r="H998" s="232">
        <v>0</v>
      </c>
    </row>
    <row r="999" spans="6:8" ht="24.75" customHeight="1">
      <c r="F999" s="182" t="s">
        <v>1453</v>
      </c>
      <c r="G999" s="231">
        <v>0</v>
      </c>
      <c r="H999" s="232">
        <v>0</v>
      </c>
    </row>
    <row r="1000" spans="6:8" ht="24.75" customHeight="1">
      <c r="F1000" s="182" t="s">
        <v>651</v>
      </c>
      <c r="G1000" s="231">
        <v>0</v>
      </c>
      <c r="H1000" s="232">
        <v>0</v>
      </c>
    </row>
    <row r="1001" spans="6:8" ht="24.75" customHeight="1">
      <c r="F1001" s="182" t="s">
        <v>1454</v>
      </c>
      <c r="G1001" s="231">
        <v>0</v>
      </c>
      <c r="H1001" s="232">
        <v>0</v>
      </c>
    </row>
    <row r="1002" spans="6:8" ht="24.75" customHeight="1">
      <c r="F1002" s="182" t="s">
        <v>1455</v>
      </c>
      <c r="G1002" s="231">
        <v>277</v>
      </c>
      <c r="H1002" s="232">
        <v>277</v>
      </c>
    </row>
    <row r="1003" spans="6:8" ht="24.75" customHeight="1">
      <c r="F1003" s="233" t="s">
        <v>953</v>
      </c>
      <c r="G1003" s="231">
        <f>SUM(G1004:G1006)</f>
        <v>0</v>
      </c>
      <c r="H1003" s="232">
        <f>SUM(H1004:H1006)</f>
        <v>0</v>
      </c>
    </row>
    <row r="1004" spans="6:8" ht="24.75" customHeight="1">
      <c r="F1004" s="182" t="s">
        <v>954</v>
      </c>
      <c r="G1004" s="231">
        <v>0</v>
      </c>
      <c r="H1004" s="232">
        <v>0</v>
      </c>
    </row>
    <row r="1005" spans="6:8" ht="24.75" customHeight="1">
      <c r="F1005" s="182" t="s">
        <v>955</v>
      </c>
      <c r="G1005" s="231">
        <v>0</v>
      </c>
      <c r="H1005" s="232">
        <v>0</v>
      </c>
    </row>
    <row r="1006" spans="6:8" ht="24.75" customHeight="1">
      <c r="F1006" s="182" t="s">
        <v>956</v>
      </c>
      <c r="G1006" s="231">
        <v>0</v>
      </c>
      <c r="H1006" s="232">
        <v>0</v>
      </c>
    </row>
    <row r="1007" spans="6:8" ht="24.75" customHeight="1">
      <c r="F1007" s="233" t="s">
        <v>957</v>
      </c>
      <c r="G1007" s="231">
        <f>G1008+G1009</f>
        <v>1009</v>
      </c>
      <c r="H1007" s="232">
        <f>H1008+H1009</f>
        <v>1009</v>
      </c>
    </row>
    <row r="1008" spans="6:8" ht="24.75" customHeight="1">
      <c r="F1008" s="182" t="s">
        <v>958</v>
      </c>
      <c r="G1008" s="231">
        <v>0</v>
      </c>
      <c r="H1008" s="232">
        <v>0</v>
      </c>
    </row>
    <row r="1009" spans="6:8" ht="24.75" customHeight="1">
      <c r="F1009" s="182" t="s">
        <v>959</v>
      </c>
      <c r="G1009" s="231">
        <v>1009</v>
      </c>
      <c r="H1009" s="232">
        <v>1009</v>
      </c>
    </row>
    <row r="1010" spans="6:8" ht="24.75" customHeight="1">
      <c r="F1010" s="233" t="s">
        <v>960</v>
      </c>
      <c r="G1010" s="231">
        <f>SUM(G1011,G1041,G1051,G1061,G1066,G1073,G1078)</f>
        <v>9812</v>
      </c>
      <c r="H1010" s="232">
        <f>SUM(H1011,H1041,H1051,H1061,H1066,H1073,H1078)</f>
        <v>9812</v>
      </c>
    </row>
    <row r="1011" spans="6:8" ht="24.75" customHeight="1">
      <c r="F1011" s="233" t="s">
        <v>961</v>
      </c>
      <c r="G1011" s="231">
        <f>SUM(G1012:G1040)</f>
        <v>8973</v>
      </c>
      <c r="H1011" s="232">
        <f>SUM(H1012:H1040)</f>
        <v>8973</v>
      </c>
    </row>
    <row r="1012" spans="6:8" ht="24.75" customHeight="1">
      <c r="F1012" s="182" t="s">
        <v>101</v>
      </c>
      <c r="G1012" s="231">
        <v>1310</v>
      </c>
      <c r="H1012" s="232">
        <v>1310</v>
      </c>
    </row>
    <row r="1013" spans="6:8" ht="24.75" customHeight="1">
      <c r="F1013" s="182" t="s">
        <v>254</v>
      </c>
      <c r="G1013" s="231">
        <v>30</v>
      </c>
      <c r="H1013" s="232">
        <v>30</v>
      </c>
    </row>
    <row r="1014" spans="6:8" ht="24.75" customHeight="1">
      <c r="F1014" s="182" t="s">
        <v>255</v>
      </c>
      <c r="G1014" s="231">
        <v>0</v>
      </c>
      <c r="H1014" s="232">
        <v>0</v>
      </c>
    </row>
    <row r="1015" spans="6:8" ht="24.75" customHeight="1">
      <c r="F1015" s="182" t="s">
        <v>962</v>
      </c>
      <c r="G1015" s="231">
        <v>5900</v>
      </c>
      <c r="H1015" s="232">
        <v>5900</v>
      </c>
    </row>
    <row r="1016" spans="6:8" ht="24.75" customHeight="1">
      <c r="F1016" s="182" t="s">
        <v>963</v>
      </c>
      <c r="G1016" s="231">
        <v>140</v>
      </c>
      <c r="H1016" s="232">
        <v>140</v>
      </c>
    </row>
    <row r="1017" spans="6:8" ht="24.75" customHeight="1">
      <c r="F1017" s="182" t="s">
        <v>964</v>
      </c>
      <c r="G1017" s="231">
        <v>0</v>
      </c>
      <c r="H1017" s="232">
        <v>0</v>
      </c>
    </row>
    <row r="1018" spans="6:8" ht="24.75" customHeight="1">
      <c r="F1018" s="182" t="s">
        <v>965</v>
      </c>
      <c r="G1018" s="231">
        <v>0</v>
      </c>
      <c r="H1018" s="232">
        <v>0</v>
      </c>
    </row>
    <row r="1019" spans="6:8" ht="24.75" customHeight="1">
      <c r="F1019" s="182" t="s">
        <v>966</v>
      </c>
      <c r="G1019" s="231">
        <v>23</v>
      </c>
      <c r="H1019" s="232">
        <v>23</v>
      </c>
    </row>
    <row r="1020" spans="6:8" ht="24.75" customHeight="1">
      <c r="F1020" s="182" t="s">
        <v>967</v>
      </c>
      <c r="G1020" s="231">
        <v>0</v>
      </c>
      <c r="H1020" s="232">
        <v>0</v>
      </c>
    </row>
    <row r="1021" spans="6:8" ht="24.75" customHeight="1">
      <c r="F1021" s="182" t="s">
        <v>968</v>
      </c>
      <c r="G1021" s="231">
        <v>66</v>
      </c>
      <c r="H1021" s="232">
        <v>66</v>
      </c>
    </row>
    <row r="1022" spans="6:8" ht="24.75" customHeight="1">
      <c r="F1022" s="182" t="s">
        <v>969</v>
      </c>
      <c r="G1022" s="231">
        <v>0</v>
      </c>
      <c r="H1022" s="232">
        <v>0</v>
      </c>
    </row>
    <row r="1023" spans="6:8" ht="24.75" customHeight="1">
      <c r="F1023" s="182" t="s">
        <v>970</v>
      </c>
      <c r="G1023" s="231">
        <v>10</v>
      </c>
      <c r="H1023" s="232">
        <v>10</v>
      </c>
    </row>
    <row r="1024" spans="6:8" ht="24.75" customHeight="1">
      <c r="F1024" s="182" t="s">
        <v>971</v>
      </c>
      <c r="G1024" s="231">
        <v>0</v>
      </c>
      <c r="H1024" s="232">
        <v>0</v>
      </c>
    </row>
    <row r="1025" spans="6:8" ht="24.75" customHeight="1">
      <c r="F1025" s="182" t="s">
        <v>972</v>
      </c>
      <c r="G1025" s="231">
        <v>0</v>
      </c>
      <c r="H1025" s="232">
        <v>0</v>
      </c>
    </row>
    <row r="1026" spans="6:8" ht="24.75" customHeight="1">
      <c r="F1026" s="182" t="s">
        <v>973</v>
      </c>
      <c r="G1026" s="231">
        <v>0</v>
      </c>
      <c r="H1026" s="232">
        <v>0</v>
      </c>
    </row>
    <row r="1027" spans="6:8" ht="24.75" customHeight="1">
      <c r="F1027" s="182" t="s">
        <v>974</v>
      </c>
      <c r="G1027" s="231">
        <v>0</v>
      </c>
      <c r="H1027" s="232">
        <v>0</v>
      </c>
    </row>
    <row r="1028" spans="6:8" ht="24.75" customHeight="1">
      <c r="F1028" s="182" t="s">
        <v>975</v>
      </c>
      <c r="G1028" s="231">
        <v>0</v>
      </c>
      <c r="H1028" s="232">
        <v>0</v>
      </c>
    </row>
    <row r="1029" spans="6:8" ht="24.75" customHeight="1">
      <c r="F1029" s="182" t="s">
        <v>976</v>
      </c>
      <c r="G1029" s="231">
        <v>0</v>
      </c>
      <c r="H1029" s="232">
        <v>0</v>
      </c>
    </row>
    <row r="1030" spans="6:8" ht="24.75" customHeight="1">
      <c r="F1030" s="182" t="s">
        <v>977</v>
      </c>
      <c r="G1030" s="231">
        <v>0</v>
      </c>
      <c r="H1030" s="232">
        <v>0</v>
      </c>
    </row>
    <row r="1031" spans="6:8" ht="24.75" customHeight="1">
      <c r="F1031" s="182" t="s">
        <v>978</v>
      </c>
      <c r="G1031" s="231">
        <v>0</v>
      </c>
      <c r="H1031" s="232">
        <v>0</v>
      </c>
    </row>
    <row r="1032" spans="6:8" ht="24.75" customHeight="1">
      <c r="F1032" s="182" t="s">
        <v>979</v>
      </c>
      <c r="G1032" s="231">
        <v>0</v>
      </c>
      <c r="H1032" s="232">
        <v>0</v>
      </c>
    </row>
    <row r="1033" spans="6:8" ht="24.75" customHeight="1">
      <c r="F1033" s="182" t="s">
        <v>980</v>
      </c>
      <c r="G1033" s="231">
        <v>0</v>
      </c>
      <c r="H1033" s="232">
        <v>0</v>
      </c>
    </row>
    <row r="1034" spans="6:8" ht="24.75" customHeight="1">
      <c r="F1034" s="182" t="s">
        <v>981</v>
      </c>
      <c r="G1034" s="231">
        <v>0</v>
      </c>
      <c r="H1034" s="232">
        <v>0</v>
      </c>
    </row>
    <row r="1035" spans="6:8" ht="24.75" customHeight="1">
      <c r="F1035" s="182" t="s">
        <v>982</v>
      </c>
      <c r="G1035" s="231">
        <v>0</v>
      </c>
      <c r="H1035" s="232">
        <v>0</v>
      </c>
    </row>
    <row r="1036" spans="6:8" ht="24.75" customHeight="1">
      <c r="F1036" s="182" t="s">
        <v>983</v>
      </c>
      <c r="G1036" s="231">
        <v>0</v>
      </c>
      <c r="H1036" s="232">
        <v>0</v>
      </c>
    </row>
    <row r="1037" spans="6:8" ht="24.75" customHeight="1">
      <c r="F1037" s="182" t="s">
        <v>984</v>
      </c>
      <c r="G1037" s="231">
        <v>0</v>
      </c>
      <c r="H1037" s="232">
        <v>0</v>
      </c>
    </row>
    <row r="1038" spans="6:8" ht="24.75" customHeight="1">
      <c r="F1038" s="182" t="s">
        <v>985</v>
      </c>
      <c r="G1038" s="231">
        <v>0</v>
      </c>
      <c r="H1038" s="232">
        <v>0</v>
      </c>
    </row>
    <row r="1039" spans="6:8" ht="24.75" customHeight="1">
      <c r="F1039" s="182" t="s">
        <v>986</v>
      </c>
      <c r="G1039" s="231">
        <v>0</v>
      </c>
      <c r="H1039" s="232">
        <v>0</v>
      </c>
    </row>
    <row r="1040" spans="6:8" ht="24.75" customHeight="1">
      <c r="F1040" s="182" t="s">
        <v>987</v>
      </c>
      <c r="G1040" s="231">
        <v>1494</v>
      </c>
      <c r="H1040" s="232">
        <v>1494</v>
      </c>
    </row>
    <row r="1041" spans="6:8" ht="24.75" customHeight="1">
      <c r="F1041" s="233" t="s">
        <v>988</v>
      </c>
      <c r="G1041" s="231">
        <f>SUM(G1042:G1050)</f>
        <v>0</v>
      </c>
      <c r="H1041" s="232">
        <f>SUM(H1042:H1050)</f>
        <v>0</v>
      </c>
    </row>
    <row r="1042" spans="6:8" ht="24.75" customHeight="1">
      <c r="F1042" s="182" t="s">
        <v>101</v>
      </c>
      <c r="G1042" s="231">
        <v>0</v>
      </c>
      <c r="H1042" s="232">
        <v>0</v>
      </c>
    </row>
    <row r="1043" spans="6:8" ht="24.75" customHeight="1">
      <c r="F1043" s="182" t="s">
        <v>254</v>
      </c>
      <c r="G1043" s="231">
        <v>0</v>
      </c>
      <c r="H1043" s="232">
        <v>0</v>
      </c>
    </row>
    <row r="1044" spans="6:8" ht="24.75" customHeight="1">
      <c r="F1044" s="182" t="s">
        <v>255</v>
      </c>
      <c r="G1044" s="231">
        <v>0</v>
      </c>
      <c r="H1044" s="232">
        <v>0</v>
      </c>
    </row>
    <row r="1045" spans="6:8" ht="24.75" customHeight="1">
      <c r="F1045" s="182" t="s">
        <v>989</v>
      </c>
      <c r="G1045" s="231">
        <v>0</v>
      </c>
      <c r="H1045" s="232">
        <v>0</v>
      </c>
    </row>
    <row r="1046" spans="6:8" ht="24.75" customHeight="1">
      <c r="F1046" s="182" t="s">
        <v>990</v>
      </c>
      <c r="G1046" s="231">
        <v>0</v>
      </c>
      <c r="H1046" s="232">
        <v>0</v>
      </c>
    </row>
    <row r="1047" spans="6:8" ht="24.75" customHeight="1">
      <c r="F1047" s="182" t="s">
        <v>991</v>
      </c>
      <c r="G1047" s="231">
        <v>0</v>
      </c>
      <c r="H1047" s="232">
        <v>0</v>
      </c>
    </row>
    <row r="1048" spans="6:8" ht="24.75" customHeight="1">
      <c r="F1048" s="182" t="s">
        <v>992</v>
      </c>
      <c r="G1048" s="231">
        <v>0</v>
      </c>
      <c r="H1048" s="232">
        <v>0</v>
      </c>
    </row>
    <row r="1049" spans="6:8" ht="24.75" customHeight="1">
      <c r="F1049" s="182" t="s">
        <v>993</v>
      </c>
      <c r="G1049" s="231">
        <v>0</v>
      </c>
      <c r="H1049" s="232">
        <v>0</v>
      </c>
    </row>
    <row r="1050" spans="6:8" ht="24.75" customHeight="1">
      <c r="F1050" s="182" t="s">
        <v>994</v>
      </c>
      <c r="G1050" s="231">
        <v>0</v>
      </c>
      <c r="H1050" s="232">
        <v>0</v>
      </c>
    </row>
    <row r="1051" spans="6:8" ht="24.75" customHeight="1">
      <c r="F1051" s="233" t="s">
        <v>995</v>
      </c>
      <c r="G1051" s="231">
        <f>SUM(G1052:G1060)</f>
        <v>0</v>
      </c>
      <c r="H1051" s="232">
        <f>SUM(H1052:H1060)</f>
        <v>0</v>
      </c>
    </row>
    <row r="1052" spans="6:8" ht="24.75" customHeight="1">
      <c r="F1052" s="182" t="s">
        <v>101</v>
      </c>
      <c r="G1052" s="231">
        <v>0</v>
      </c>
      <c r="H1052" s="232">
        <v>0</v>
      </c>
    </row>
    <row r="1053" spans="6:8" ht="24.75" customHeight="1">
      <c r="F1053" s="182" t="s">
        <v>254</v>
      </c>
      <c r="G1053" s="231">
        <v>0</v>
      </c>
      <c r="H1053" s="232">
        <v>0</v>
      </c>
    </row>
    <row r="1054" spans="6:8" ht="24.75" customHeight="1">
      <c r="F1054" s="182" t="s">
        <v>255</v>
      </c>
      <c r="G1054" s="231">
        <v>0</v>
      </c>
      <c r="H1054" s="232">
        <v>0</v>
      </c>
    </row>
    <row r="1055" spans="6:8" ht="24.75" customHeight="1">
      <c r="F1055" s="182" t="s">
        <v>996</v>
      </c>
      <c r="G1055" s="231">
        <v>0</v>
      </c>
      <c r="H1055" s="232">
        <v>0</v>
      </c>
    </row>
    <row r="1056" spans="6:8" ht="24.75" customHeight="1">
      <c r="F1056" s="182" t="s">
        <v>997</v>
      </c>
      <c r="G1056" s="231">
        <v>0</v>
      </c>
      <c r="H1056" s="232">
        <v>0</v>
      </c>
    </row>
    <row r="1057" spans="6:8" ht="24.75" customHeight="1">
      <c r="F1057" s="182" t="s">
        <v>998</v>
      </c>
      <c r="G1057" s="231">
        <v>0</v>
      </c>
      <c r="H1057" s="232">
        <v>0</v>
      </c>
    </row>
    <row r="1058" spans="6:8" ht="24.75" customHeight="1">
      <c r="F1058" s="182" t="s">
        <v>999</v>
      </c>
      <c r="G1058" s="231">
        <v>0</v>
      </c>
      <c r="H1058" s="232">
        <v>0</v>
      </c>
    </row>
    <row r="1059" spans="6:8" ht="24.75" customHeight="1">
      <c r="F1059" s="182" t="s">
        <v>1000</v>
      </c>
      <c r="G1059" s="231">
        <v>0</v>
      </c>
      <c r="H1059" s="232">
        <v>0</v>
      </c>
    </row>
    <row r="1060" spans="6:8" ht="24.75" customHeight="1">
      <c r="F1060" s="182" t="s">
        <v>1001</v>
      </c>
      <c r="G1060" s="231">
        <v>0</v>
      </c>
      <c r="H1060" s="232">
        <v>0</v>
      </c>
    </row>
    <row r="1061" spans="6:8" ht="24.75" customHeight="1">
      <c r="F1061" s="233" t="s">
        <v>1456</v>
      </c>
      <c r="G1061" s="231">
        <f>SUM(G1062:G1065)</f>
        <v>839</v>
      </c>
      <c r="H1061" s="232">
        <f>SUM(H1062:H1065)</f>
        <v>839</v>
      </c>
    </row>
    <row r="1062" spans="6:8" ht="24.75" customHeight="1">
      <c r="F1062" s="182" t="s">
        <v>1002</v>
      </c>
      <c r="G1062" s="231">
        <v>121</v>
      </c>
      <c r="H1062" s="232">
        <v>121</v>
      </c>
    </row>
    <row r="1063" spans="6:8" ht="24.75" customHeight="1">
      <c r="F1063" s="182" t="s">
        <v>1003</v>
      </c>
      <c r="G1063" s="231">
        <v>638</v>
      </c>
      <c r="H1063" s="232">
        <v>638</v>
      </c>
    </row>
    <row r="1064" spans="6:8" ht="24.75" customHeight="1">
      <c r="F1064" s="182" t="s">
        <v>1004</v>
      </c>
      <c r="G1064" s="231">
        <v>39</v>
      </c>
      <c r="H1064" s="232">
        <v>39</v>
      </c>
    </row>
    <row r="1065" spans="6:8" ht="24.75" customHeight="1">
      <c r="F1065" s="182" t="s">
        <v>1457</v>
      </c>
      <c r="G1065" s="231">
        <v>41</v>
      </c>
      <c r="H1065" s="232">
        <v>41</v>
      </c>
    </row>
    <row r="1066" spans="6:8" ht="24.75" customHeight="1">
      <c r="F1066" s="233" t="s">
        <v>1005</v>
      </c>
      <c r="G1066" s="231">
        <f>SUM(G1067:G1072)</f>
        <v>0</v>
      </c>
      <c r="H1066" s="232">
        <f>SUM(H1067:H1072)</f>
        <v>0</v>
      </c>
    </row>
    <row r="1067" spans="6:8" ht="24.75" customHeight="1">
      <c r="F1067" s="182" t="s">
        <v>101</v>
      </c>
      <c r="G1067" s="231">
        <v>0</v>
      </c>
      <c r="H1067" s="232">
        <v>0</v>
      </c>
    </row>
    <row r="1068" spans="6:8" ht="24.75" customHeight="1">
      <c r="F1068" s="182" t="s">
        <v>254</v>
      </c>
      <c r="G1068" s="231">
        <v>0</v>
      </c>
      <c r="H1068" s="232">
        <v>0</v>
      </c>
    </row>
    <row r="1069" spans="6:8" ht="24.75" customHeight="1">
      <c r="F1069" s="182" t="s">
        <v>255</v>
      </c>
      <c r="G1069" s="231">
        <v>0</v>
      </c>
      <c r="H1069" s="232">
        <v>0</v>
      </c>
    </row>
    <row r="1070" spans="6:8" ht="24.75" customHeight="1">
      <c r="F1070" s="182" t="s">
        <v>993</v>
      </c>
      <c r="G1070" s="231">
        <v>0</v>
      </c>
      <c r="H1070" s="232">
        <v>0</v>
      </c>
    </row>
    <row r="1071" spans="6:8" ht="24.75" customHeight="1">
      <c r="F1071" s="182" t="s">
        <v>1006</v>
      </c>
      <c r="G1071" s="231">
        <v>0</v>
      </c>
      <c r="H1071" s="232">
        <v>0</v>
      </c>
    </row>
    <row r="1072" spans="6:8" ht="24.75" customHeight="1">
      <c r="F1072" s="182" t="s">
        <v>1007</v>
      </c>
      <c r="G1072" s="231">
        <v>0</v>
      </c>
      <c r="H1072" s="232">
        <v>0</v>
      </c>
    </row>
    <row r="1073" spans="6:8" ht="24.75" customHeight="1">
      <c r="F1073" s="233" t="s">
        <v>1008</v>
      </c>
      <c r="G1073" s="231">
        <f>SUM(G1074:G1077)</f>
        <v>0</v>
      </c>
      <c r="H1073" s="232">
        <f>SUM(H1074:H1077)</f>
        <v>0</v>
      </c>
    </row>
    <row r="1074" spans="6:8" ht="24.75" customHeight="1">
      <c r="F1074" s="182" t="s">
        <v>1009</v>
      </c>
      <c r="G1074" s="231">
        <v>0</v>
      </c>
      <c r="H1074" s="232">
        <v>0</v>
      </c>
    </row>
    <row r="1075" spans="6:8" ht="24.75" customHeight="1">
      <c r="F1075" s="182" t="s">
        <v>1010</v>
      </c>
      <c r="G1075" s="231">
        <v>0</v>
      </c>
      <c r="H1075" s="232">
        <v>0</v>
      </c>
    </row>
    <row r="1076" spans="6:8" ht="24.75" customHeight="1">
      <c r="F1076" s="182" t="s">
        <v>1011</v>
      </c>
      <c r="G1076" s="231">
        <v>0</v>
      </c>
      <c r="H1076" s="232">
        <v>0</v>
      </c>
    </row>
    <row r="1077" spans="6:8" ht="24.75" customHeight="1">
      <c r="F1077" s="182" t="s">
        <v>1012</v>
      </c>
      <c r="G1077" s="231">
        <v>0</v>
      </c>
      <c r="H1077" s="232">
        <v>0</v>
      </c>
    </row>
    <row r="1078" spans="6:8" ht="24.75" customHeight="1">
      <c r="F1078" s="233" t="s">
        <v>1013</v>
      </c>
      <c r="G1078" s="231">
        <f>SUM(G1079:G1080)</f>
        <v>0</v>
      </c>
      <c r="H1078" s="232">
        <f>SUM(H1079:H1080)</f>
        <v>0</v>
      </c>
    </row>
    <row r="1079" spans="6:8" ht="24.75" customHeight="1">
      <c r="F1079" s="182" t="s">
        <v>1014</v>
      </c>
      <c r="G1079" s="231">
        <v>0</v>
      </c>
      <c r="H1079" s="232">
        <v>0</v>
      </c>
    </row>
    <row r="1080" spans="6:8" ht="24.75" customHeight="1">
      <c r="F1080" s="182" t="s">
        <v>1015</v>
      </c>
      <c r="G1080" s="231">
        <v>0</v>
      </c>
      <c r="H1080" s="232">
        <v>0</v>
      </c>
    </row>
    <row r="1081" spans="6:8" ht="24.75" customHeight="1">
      <c r="F1081" s="233" t="s">
        <v>1016</v>
      </c>
      <c r="G1081" s="231">
        <f>SUM(G1082,G1092,G1108,G1113,G1127,G1136,G1143,G1150)</f>
        <v>2894</v>
      </c>
      <c r="H1081" s="232">
        <f>SUM(H1082,H1092,H1108,H1113,H1127,H1136,H1143,H1150)</f>
        <v>2894</v>
      </c>
    </row>
    <row r="1082" spans="6:8" ht="24.75" customHeight="1">
      <c r="F1082" s="233" t="s">
        <v>1017</v>
      </c>
      <c r="G1082" s="231">
        <f>SUM(G1083:G1091)</f>
        <v>0</v>
      </c>
      <c r="H1082" s="232">
        <f>SUM(H1083:H1091)</f>
        <v>0</v>
      </c>
    </row>
    <row r="1083" spans="6:8" ht="24.75" customHeight="1">
      <c r="F1083" s="182" t="s">
        <v>101</v>
      </c>
      <c r="G1083" s="231">
        <v>0</v>
      </c>
      <c r="H1083" s="232">
        <v>0</v>
      </c>
    </row>
    <row r="1084" spans="6:8" ht="24.75" customHeight="1">
      <c r="F1084" s="182" t="s">
        <v>254</v>
      </c>
      <c r="G1084" s="231">
        <v>0</v>
      </c>
      <c r="H1084" s="232">
        <v>0</v>
      </c>
    </row>
    <row r="1085" spans="6:8" ht="24.75" customHeight="1">
      <c r="F1085" s="182" t="s">
        <v>255</v>
      </c>
      <c r="G1085" s="231">
        <v>0</v>
      </c>
      <c r="H1085" s="232">
        <v>0</v>
      </c>
    </row>
    <row r="1086" spans="6:8" ht="24.75" customHeight="1">
      <c r="F1086" s="182" t="s">
        <v>1018</v>
      </c>
      <c r="G1086" s="231">
        <v>0</v>
      </c>
      <c r="H1086" s="232">
        <v>0</v>
      </c>
    </row>
    <row r="1087" spans="6:8" ht="24.75" customHeight="1">
      <c r="F1087" s="182" t="s">
        <v>1019</v>
      </c>
      <c r="G1087" s="231">
        <v>0</v>
      </c>
      <c r="H1087" s="232">
        <v>0</v>
      </c>
    </row>
    <row r="1088" spans="6:8" ht="24.75" customHeight="1">
      <c r="F1088" s="182" t="s">
        <v>1020</v>
      </c>
      <c r="G1088" s="231">
        <v>0</v>
      </c>
      <c r="H1088" s="232">
        <v>0</v>
      </c>
    </row>
    <row r="1089" spans="6:8" ht="24.75" customHeight="1">
      <c r="F1089" s="182" t="s">
        <v>1021</v>
      </c>
      <c r="G1089" s="231">
        <v>0</v>
      </c>
      <c r="H1089" s="232">
        <v>0</v>
      </c>
    </row>
    <row r="1090" spans="6:8" ht="24.75" customHeight="1">
      <c r="F1090" s="182" t="s">
        <v>1022</v>
      </c>
      <c r="G1090" s="231">
        <v>0</v>
      </c>
      <c r="H1090" s="232">
        <v>0</v>
      </c>
    </row>
    <row r="1091" spans="6:8" ht="24.75" customHeight="1">
      <c r="F1091" s="182" t="s">
        <v>1023</v>
      </c>
      <c r="G1091" s="231">
        <v>0</v>
      </c>
      <c r="H1091" s="232">
        <v>0</v>
      </c>
    </row>
    <row r="1092" spans="6:8" ht="24.75" customHeight="1">
      <c r="F1092" s="233" t="s">
        <v>1024</v>
      </c>
      <c r="G1092" s="231">
        <f>SUM(G1093:G1107)</f>
        <v>0</v>
      </c>
      <c r="H1092" s="232">
        <f>SUM(H1093:H1107)</f>
        <v>0</v>
      </c>
    </row>
    <row r="1093" spans="6:8" ht="24.75" customHeight="1">
      <c r="F1093" s="182" t="s">
        <v>101</v>
      </c>
      <c r="G1093" s="231">
        <v>0</v>
      </c>
      <c r="H1093" s="232">
        <v>0</v>
      </c>
    </row>
    <row r="1094" spans="6:8" ht="24.75" customHeight="1">
      <c r="F1094" s="182" t="s">
        <v>254</v>
      </c>
      <c r="G1094" s="231">
        <v>0</v>
      </c>
      <c r="H1094" s="232">
        <v>0</v>
      </c>
    </row>
    <row r="1095" spans="6:8" ht="24.75" customHeight="1">
      <c r="F1095" s="182" t="s">
        <v>255</v>
      </c>
      <c r="G1095" s="231">
        <v>0</v>
      </c>
      <c r="H1095" s="232">
        <v>0</v>
      </c>
    </row>
    <row r="1096" spans="6:8" ht="24.75" customHeight="1">
      <c r="F1096" s="182" t="s">
        <v>1025</v>
      </c>
      <c r="G1096" s="231">
        <v>0</v>
      </c>
      <c r="H1096" s="232">
        <v>0</v>
      </c>
    </row>
    <row r="1097" spans="6:8" ht="24.75" customHeight="1">
      <c r="F1097" s="182" t="s">
        <v>1026</v>
      </c>
      <c r="G1097" s="231">
        <v>0</v>
      </c>
      <c r="H1097" s="232">
        <v>0</v>
      </c>
    </row>
    <row r="1098" spans="6:8" ht="24.75" customHeight="1">
      <c r="F1098" s="182" t="s">
        <v>1027</v>
      </c>
      <c r="G1098" s="231">
        <v>0</v>
      </c>
      <c r="H1098" s="232">
        <v>0</v>
      </c>
    </row>
    <row r="1099" spans="6:8" ht="24.75" customHeight="1">
      <c r="F1099" s="182" t="s">
        <v>1028</v>
      </c>
      <c r="G1099" s="231">
        <v>0</v>
      </c>
      <c r="H1099" s="232">
        <v>0</v>
      </c>
    </row>
    <row r="1100" spans="6:8" ht="24.75" customHeight="1">
      <c r="F1100" s="182" t="s">
        <v>1029</v>
      </c>
      <c r="G1100" s="231">
        <v>0</v>
      </c>
      <c r="H1100" s="232">
        <v>0</v>
      </c>
    </row>
    <row r="1101" spans="6:8" ht="24.75" customHeight="1">
      <c r="F1101" s="182" t="s">
        <v>1030</v>
      </c>
      <c r="G1101" s="231">
        <v>0</v>
      </c>
      <c r="H1101" s="232">
        <v>0</v>
      </c>
    </row>
    <row r="1102" spans="6:8" ht="24.75" customHeight="1">
      <c r="F1102" s="182" t="s">
        <v>1031</v>
      </c>
      <c r="G1102" s="231">
        <v>0</v>
      </c>
      <c r="H1102" s="232">
        <v>0</v>
      </c>
    </row>
    <row r="1103" spans="6:8" ht="24.75" customHeight="1">
      <c r="F1103" s="182" t="s">
        <v>1032</v>
      </c>
      <c r="G1103" s="231">
        <v>0</v>
      </c>
      <c r="H1103" s="232">
        <v>0</v>
      </c>
    </row>
    <row r="1104" spans="6:8" ht="24.75" customHeight="1">
      <c r="F1104" s="182" t="s">
        <v>1033</v>
      </c>
      <c r="G1104" s="231">
        <v>0</v>
      </c>
      <c r="H1104" s="232">
        <v>0</v>
      </c>
    </row>
    <row r="1105" spans="6:8" ht="24.75" customHeight="1">
      <c r="F1105" s="182" t="s">
        <v>1034</v>
      </c>
      <c r="G1105" s="231">
        <v>0</v>
      </c>
      <c r="H1105" s="232">
        <v>0</v>
      </c>
    </row>
    <row r="1106" spans="6:8" ht="24.75" customHeight="1">
      <c r="F1106" s="182" t="s">
        <v>1035</v>
      </c>
      <c r="G1106" s="231">
        <v>0</v>
      </c>
      <c r="H1106" s="232">
        <v>0</v>
      </c>
    </row>
    <row r="1107" spans="6:8" ht="24.75" customHeight="1">
      <c r="F1107" s="182" t="s">
        <v>1036</v>
      </c>
      <c r="G1107" s="231">
        <v>0</v>
      </c>
      <c r="H1107" s="232">
        <v>0</v>
      </c>
    </row>
    <row r="1108" spans="6:8" ht="24.75" customHeight="1">
      <c r="F1108" s="233" t="s">
        <v>1037</v>
      </c>
      <c r="G1108" s="231">
        <f>SUM(G1109:G1112)</f>
        <v>0</v>
      </c>
      <c r="H1108" s="232">
        <f>SUM(H1109:H1112)</f>
        <v>0</v>
      </c>
    </row>
    <row r="1109" spans="6:8" ht="24.75" customHeight="1">
      <c r="F1109" s="182" t="s">
        <v>101</v>
      </c>
      <c r="G1109" s="231">
        <v>0</v>
      </c>
      <c r="H1109" s="232">
        <v>0</v>
      </c>
    </row>
    <row r="1110" spans="6:8" ht="24.75" customHeight="1">
      <c r="F1110" s="182" t="s">
        <v>254</v>
      </c>
      <c r="G1110" s="231">
        <v>0</v>
      </c>
      <c r="H1110" s="232">
        <v>0</v>
      </c>
    </row>
    <row r="1111" spans="6:8" ht="24.75" customHeight="1">
      <c r="F1111" s="182" t="s">
        <v>255</v>
      </c>
      <c r="G1111" s="231">
        <v>0</v>
      </c>
      <c r="H1111" s="232">
        <v>0</v>
      </c>
    </row>
    <row r="1112" spans="6:8" ht="24.75" customHeight="1">
      <c r="F1112" s="182" t="s">
        <v>1038</v>
      </c>
      <c r="G1112" s="231">
        <v>0</v>
      </c>
      <c r="H1112" s="232">
        <v>0</v>
      </c>
    </row>
    <row r="1113" spans="6:8" ht="24.75" customHeight="1">
      <c r="F1113" s="233" t="s">
        <v>1039</v>
      </c>
      <c r="G1113" s="231">
        <f>SUM(G1114:G1126)</f>
        <v>525</v>
      </c>
      <c r="H1113" s="232">
        <f>SUM(H1114:H1126)</f>
        <v>525</v>
      </c>
    </row>
    <row r="1114" spans="6:8" ht="24.75" customHeight="1">
      <c r="F1114" s="182" t="s">
        <v>101</v>
      </c>
      <c r="G1114" s="231">
        <v>0</v>
      </c>
      <c r="H1114" s="232">
        <v>0</v>
      </c>
    </row>
    <row r="1115" spans="6:8" ht="24.75" customHeight="1">
      <c r="F1115" s="182" t="s">
        <v>254</v>
      </c>
      <c r="G1115" s="231">
        <v>0</v>
      </c>
      <c r="H1115" s="232">
        <v>0</v>
      </c>
    </row>
    <row r="1116" spans="6:8" ht="24.75" customHeight="1">
      <c r="F1116" s="182" t="s">
        <v>255</v>
      </c>
      <c r="G1116" s="231">
        <v>0</v>
      </c>
      <c r="H1116" s="232">
        <v>0</v>
      </c>
    </row>
    <row r="1117" spans="6:8" ht="24.75" customHeight="1">
      <c r="F1117" s="182" t="s">
        <v>1040</v>
      </c>
      <c r="G1117" s="231">
        <v>0</v>
      </c>
      <c r="H1117" s="232">
        <v>0</v>
      </c>
    </row>
    <row r="1118" spans="6:8" ht="24.75" customHeight="1">
      <c r="F1118" s="182" t="s">
        <v>1041</v>
      </c>
      <c r="G1118" s="231">
        <v>0</v>
      </c>
      <c r="H1118" s="232">
        <v>0</v>
      </c>
    </row>
    <row r="1119" spans="6:8" ht="24.75" customHeight="1">
      <c r="F1119" s="182" t="s">
        <v>1042</v>
      </c>
      <c r="G1119" s="231">
        <v>0</v>
      </c>
      <c r="H1119" s="232">
        <v>0</v>
      </c>
    </row>
    <row r="1120" spans="6:8" ht="24.75" customHeight="1">
      <c r="F1120" s="182" t="s">
        <v>1043</v>
      </c>
      <c r="G1120" s="231">
        <v>0</v>
      </c>
      <c r="H1120" s="232">
        <v>0</v>
      </c>
    </row>
    <row r="1121" spans="6:8" ht="24.75" customHeight="1">
      <c r="F1121" s="182" t="s">
        <v>1044</v>
      </c>
      <c r="G1121" s="231">
        <v>0</v>
      </c>
      <c r="H1121" s="232">
        <v>0</v>
      </c>
    </row>
    <row r="1122" spans="6:8" ht="24.75" customHeight="1">
      <c r="F1122" s="182" t="s">
        <v>1045</v>
      </c>
      <c r="G1122" s="231">
        <v>0</v>
      </c>
      <c r="H1122" s="232">
        <v>0</v>
      </c>
    </row>
    <row r="1123" spans="6:8" ht="24.75" customHeight="1">
      <c r="F1123" s="182" t="s">
        <v>1046</v>
      </c>
      <c r="G1123" s="231">
        <v>0</v>
      </c>
      <c r="H1123" s="232">
        <v>0</v>
      </c>
    </row>
    <row r="1124" spans="6:8" ht="24.75" customHeight="1">
      <c r="F1124" s="182" t="s">
        <v>993</v>
      </c>
      <c r="G1124" s="231">
        <v>0</v>
      </c>
      <c r="H1124" s="232">
        <v>0</v>
      </c>
    </row>
    <row r="1125" spans="6:8" ht="24.75" customHeight="1">
      <c r="F1125" s="182" t="s">
        <v>1047</v>
      </c>
      <c r="G1125" s="231">
        <v>0</v>
      </c>
      <c r="H1125" s="232">
        <v>0</v>
      </c>
    </row>
    <row r="1126" spans="6:8" ht="24.75" customHeight="1">
      <c r="F1126" s="182" t="s">
        <v>1048</v>
      </c>
      <c r="G1126" s="231">
        <v>525</v>
      </c>
      <c r="H1126" s="232">
        <v>525</v>
      </c>
    </row>
    <row r="1127" spans="6:8" ht="24.75" customHeight="1">
      <c r="F1127" s="233" t="s">
        <v>1049</v>
      </c>
      <c r="G1127" s="231">
        <f>SUM(G1128:G1135)</f>
        <v>599</v>
      </c>
      <c r="H1127" s="232">
        <f>SUM(H1128:H1135)</f>
        <v>599</v>
      </c>
    </row>
    <row r="1128" spans="6:8" ht="24.75" customHeight="1">
      <c r="F1128" s="182" t="s">
        <v>101</v>
      </c>
      <c r="G1128" s="231">
        <v>347</v>
      </c>
      <c r="H1128" s="232">
        <v>347</v>
      </c>
    </row>
    <row r="1129" spans="6:8" ht="24.75" customHeight="1">
      <c r="F1129" s="182" t="s">
        <v>254</v>
      </c>
      <c r="G1129" s="231">
        <v>43</v>
      </c>
      <c r="H1129" s="232">
        <v>43</v>
      </c>
    </row>
    <row r="1130" spans="6:8" ht="24.75" customHeight="1">
      <c r="F1130" s="182" t="s">
        <v>255</v>
      </c>
      <c r="G1130" s="231">
        <v>0</v>
      </c>
      <c r="H1130" s="232">
        <v>0</v>
      </c>
    </row>
    <row r="1131" spans="6:8" ht="24.75" customHeight="1">
      <c r="F1131" s="182" t="s">
        <v>1050</v>
      </c>
      <c r="G1131" s="231">
        <v>0</v>
      </c>
      <c r="H1131" s="232">
        <v>0</v>
      </c>
    </row>
    <row r="1132" spans="6:8" ht="24.75" customHeight="1">
      <c r="F1132" s="182" t="s">
        <v>1051</v>
      </c>
      <c r="G1132" s="231">
        <v>13</v>
      </c>
      <c r="H1132" s="232">
        <v>13</v>
      </c>
    </row>
    <row r="1133" spans="6:8" ht="24.75" customHeight="1">
      <c r="F1133" s="182" t="s">
        <v>1052</v>
      </c>
      <c r="G1133" s="231">
        <v>0</v>
      </c>
      <c r="H1133" s="232">
        <v>0</v>
      </c>
    </row>
    <row r="1134" spans="6:8" ht="24.75" customHeight="1">
      <c r="F1134" s="182" t="s">
        <v>1053</v>
      </c>
      <c r="G1134" s="231">
        <v>0</v>
      </c>
      <c r="H1134" s="232">
        <v>0</v>
      </c>
    </row>
    <row r="1135" spans="6:8" ht="24.75" customHeight="1">
      <c r="F1135" s="182" t="s">
        <v>1054</v>
      </c>
      <c r="G1135" s="231">
        <v>196</v>
      </c>
      <c r="H1135" s="232">
        <v>196</v>
      </c>
    </row>
    <row r="1136" spans="6:8" ht="24.75" customHeight="1">
      <c r="F1136" s="233" t="s">
        <v>1055</v>
      </c>
      <c r="G1136" s="231">
        <f>SUM(G1137:G1142)</f>
        <v>1188</v>
      </c>
      <c r="H1136" s="232">
        <f>SUM(H1137:H1142)</f>
        <v>1188</v>
      </c>
    </row>
    <row r="1137" spans="6:8" ht="24.75" customHeight="1">
      <c r="F1137" s="182" t="s">
        <v>101</v>
      </c>
      <c r="G1137" s="231">
        <v>161</v>
      </c>
      <c r="H1137" s="232">
        <v>161</v>
      </c>
    </row>
    <row r="1138" spans="6:8" ht="24.75" customHeight="1">
      <c r="F1138" s="182" t="s">
        <v>254</v>
      </c>
      <c r="G1138" s="231">
        <v>0</v>
      </c>
      <c r="H1138" s="232">
        <v>0</v>
      </c>
    </row>
    <row r="1139" spans="6:8" ht="24.75" customHeight="1">
      <c r="F1139" s="182" t="s">
        <v>255</v>
      </c>
      <c r="G1139" s="231">
        <v>0</v>
      </c>
      <c r="H1139" s="232">
        <v>0</v>
      </c>
    </row>
    <row r="1140" spans="6:8" ht="24.75" customHeight="1">
      <c r="F1140" s="182" t="s">
        <v>1056</v>
      </c>
      <c r="G1140" s="231">
        <v>0</v>
      </c>
      <c r="H1140" s="232">
        <v>0</v>
      </c>
    </row>
    <row r="1141" spans="6:8" ht="24.75" customHeight="1">
      <c r="F1141" s="182" t="s">
        <v>1057</v>
      </c>
      <c r="G1141" s="231">
        <v>0</v>
      </c>
      <c r="H1141" s="232">
        <v>0</v>
      </c>
    </row>
    <row r="1142" spans="6:8" ht="24.75" customHeight="1">
      <c r="F1142" s="182" t="s">
        <v>1058</v>
      </c>
      <c r="G1142" s="231">
        <v>1027</v>
      </c>
      <c r="H1142" s="232">
        <v>1027</v>
      </c>
    </row>
    <row r="1143" spans="6:8" ht="24.75" customHeight="1">
      <c r="F1143" s="233" t="s">
        <v>1059</v>
      </c>
      <c r="G1143" s="231">
        <f>SUM(G1144:G1149)</f>
        <v>521</v>
      </c>
      <c r="H1143" s="232">
        <f>SUM(H1144:H1149)</f>
        <v>521</v>
      </c>
    </row>
    <row r="1144" spans="6:8" ht="24.75" customHeight="1">
      <c r="F1144" s="182" t="s">
        <v>101</v>
      </c>
      <c r="G1144" s="231">
        <v>102</v>
      </c>
      <c r="H1144" s="232">
        <v>102</v>
      </c>
    </row>
    <row r="1145" spans="6:8" ht="24.75" customHeight="1">
      <c r="F1145" s="182" t="s">
        <v>254</v>
      </c>
      <c r="G1145" s="231">
        <v>2</v>
      </c>
      <c r="H1145" s="232">
        <v>2</v>
      </c>
    </row>
    <row r="1146" spans="6:8" ht="24.75" customHeight="1">
      <c r="F1146" s="182" t="s">
        <v>255</v>
      </c>
      <c r="G1146" s="231">
        <v>1</v>
      </c>
      <c r="H1146" s="232">
        <v>1</v>
      </c>
    </row>
    <row r="1147" spans="6:8" ht="24.75" customHeight="1">
      <c r="F1147" s="182" t="s">
        <v>1060</v>
      </c>
      <c r="G1147" s="231">
        <v>0</v>
      </c>
      <c r="H1147" s="232">
        <v>0</v>
      </c>
    </row>
    <row r="1148" spans="6:8" ht="24.75" customHeight="1">
      <c r="F1148" s="182" t="s">
        <v>1061</v>
      </c>
      <c r="G1148" s="231">
        <v>370</v>
      </c>
      <c r="H1148" s="232">
        <v>370</v>
      </c>
    </row>
    <row r="1149" spans="6:8" ht="24.75" customHeight="1">
      <c r="F1149" s="182" t="s">
        <v>1062</v>
      </c>
      <c r="G1149" s="231">
        <v>46</v>
      </c>
      <c r="H1149" s="232">
        <v>46</v>
      </c>
    </row>
    <row r="1150" spans="6:8" ht="24.75" customHeight="1">
      <c r="F1150" s="233" t="s">
        <v>1063</v>
      </c>
      <c r="G1150" s="231">
        <f>SUM(G1151:G1156)</f>
        <v>61</v>
      </c>
      <c r="H1150" s="232">
        <f>SUM(H1151:H1156)</f>
        <v>61</v>
      </c>
    </row>
    <row r="1151" spans="6:8" ht="24.75" customHeight="1">
      <c r="F1151" s="182" t="s">
        <v>1064</v>
      </c>
      <c r="G1151" s="231">
        <v>0</v>
      </c>
      <c r="H1151" s="232">
        <v>0</v>
      </c>
    </row>
    <row r="1152" spans="6:8" ht="24.75" customHeight="1">
      <c r="F1152" s="182" t="s">
        <v>1065</v>
      </c>
      <c r="G1152" s="231">
        <v>0</v>
      </c>
      <c r="H1152" s="232">
        <v>0</v>
      </c>
    </row>
    <row r="1153" spans="6:8" ht="24.75" customHeight="1">
      <c r="F1153" s="182" t="s">
        <v>1066</v>
      </c>
      <c r="G1153" s="231">
        <v>0</v>
      </c>
      <c r="H1153" s="232">
        <v>0</v>
      </c>
    </row>
    <row r="1154" spans="6:8" ht="24.75" customHeight="1">
      <c r="F1154" s="182" t="s">
        <v>1067</v>
      </c>
      <c r="G1154" s="231">
        <v>0</v>
      </c>
      <c r="H1154" s="232">
        <v>0</v>
      </c>
    </row>
    <row r="1155" spans="6:8" ht="24.75" customHeight="1">
      <c r="F1155" s="182" t="s">
        <v>1068</v>
      </c>
      <c r="G1155" s="231">
        <v>0</v>
      </c>
      <c r="H1155" s="232">
        <v>0</v>
      </c>
    </row>
    <row r="1156" spans="6:8" ht="24.75" customHeight="1">
      <c r="F1156" s="182" t="s">
        <v>1069</v>
      </c>
      <c r="G1156" s="231">
        <v>61</v>
      </c>
      <c r="H1156" s="232">
        <v>61</v>
      </c>
    </row>
    <row r="1157" spans="6:8" ht="24.75" customHeight="1">
      <c r="F1157" s="233" t="s">
        <v>1070</v>
      </c>
      <c r="G1157" s="231">
        <f>SUM(G1158,G1168,G1175,G1181)</f>
        <v>754</v>
      </c>
      <c r="H1157" s="232">
        <f>SUM(H1158,H1168,H1175,H1181)</f>
        <v>754</v>
      </c>
    </row>
    <row r="1158" spans="6:8" ht="24.75" customHeight="1">
      <c r="F1158" s="233" t="s">
        <v>1071</v>
      </c>
      <c r="G1158" s="231">
        <f>SUM(G1159:G1167)</f>
        <v>549</v>
      </c>
      <c r="H1158" s="232">
        <f>SUM(H1159:H1167)</f>
        <v>549</v>
      </c>
    </row>
    <row r="1159" spans="6:8" ht="24.75" customHeight="1">
      <c r="F1159" s="182" t="s">
        <v>101</v>
      </c>
      <c r="G1159" s="231">
        <v>370</v>
      </c>
      <c r="H1159" s="232">
        <v>370</v>
      </c>
    </row>
    <row r="1160" spans="6:8" ht="24.75" customHeight="1">
      <c r="F1160" s="182" t="s">
        <v>254</v>
      </c>
      <c r="G1160" s="231">
        <v>0</v>
      </c>
      <c r="H1160" s="232">
        <v>0</v>
      </c>
    </row>
    <row r="1161" spans="6:8" ht="24.75" customHeight="1">
      <c r="F1161" s="182" t="s">
        <v>255</v>
      </c>
      <c r="G1161" s="231">
        <v>0</v>
      </c>
      <c r="H1161" s="232">
        <v>0</v>
      </c>
    </row>
    <row r="1162" spans="6:8" ht="24.75" customHeight="1">
      <c r="F1162" s="182" t="s">
        <v>1072</v>
      </c>
      <c r="G1162" s="231">
        <v>0</v>
      </c>
      <c r="H1162" s="232">
        <v>0</v>
      </c>
    </row>
    <row r="1163" spans="6:8" ht="24.75" customHeight="1">
      <c r="F1163" s="182" t="s">
        <v>1073</v>
      </c>
      <c r="G1163" s="231">
        <v>0</v>
      </c>
      <c r="H1163" s="232">
        <v>0</v>
      </c>
    </row>
    <row r="1164" spans="6:8" ht="24.75" customHeight="1">
      <c r="F1164" s="182" t="s">
        <v>1074</v>
      </c>
      <c r="G1164" s="231">
        <v>0</v>
      </c>
      <c r="H1164" s="232">
        <v>0</v>
      </c>
    </row>
    <row r="1165" spans="6:8" ht="24.75" customHeight="1">
      <c r="F1165" s="182" t="s">
        <v>1075</v>
      </c>
      <c r="G1165" s="231">
        <v>0</v>
      </c>
      <c r="H1165" s="232">
        <v>0</v>
      </c>
    </row>
    <row r="1166" spans="6:8" ht="24.75" customHeight="1">
      <c r="F1166" s="182" t="s">
        <v>262</v>
      </c>
      <c r="G1166" s="231">
        <v>0</v>
      </c>
      <c r="H1166" s="232">
        <v>0</v>
      </c>
    </row>
    <row r="1167" spans="6:8" ht="24.75" customHeight="1">
      <c r="F1167" s="182" t="s">
        <v>1076</v>
      </c>
      <c r="G1167" s="231">
        <v>179</v>
      </c>
      <c r="H1167" s="232">
        <v>179</v>
      </c>
    </row>
    <row r="1168" spans="6:8" ht="24.75" customHeight="1">
      <c r="F1168" s="233" t="s">
        <v>1077</v>
      </c>
      <c r="G1168" s="231">
        <f>SUM(G1169:G1174)</f>
        <v>169</v>
      </c>
      <c r="H1168" s="232">
        <f>SUM(H1169:H1174)</f>
        <v>169</v>
      </c>
    </row>
    <row r="1169" spans="6:8" ht="24.75" customHeight="1">
      <c r="F1169" s="182" t="s">
        <v>101</v>
      </c>
      <c r="G1169" s="231">
        <v>78</v>
      </c>
      <c r="H1169" s="232">
        <v>78</v>
      </c>
    </row>
    <row r="1170" spans="6:8" ht="24.75" customHeight="1">
      <c r="F1170" s="182" t="s">
        <v>254</v>
      </c>
      <c r="G1170" s="231">
        <v>0</v>
      </c>
      <c r="H1170" s="232">
        <v>0</v>
      </c>
    </row>
    <row r="1171" spans="6:8" ht="24.75" customHeight="1">
      <c r="F1171" s="182" t="s">
        <v>255</v>
      </c>
      <c r="G1171" s="231">
        <v>0</v>
      </c>
      <c r="H1171" s="232">
        <v>0</v>
      </c>
    </row>
    <row r="1172" spans="6:8" ht="24.75" customHeight="1">
      <c r="F1172" s="182" t="s">
        <v>1078</v>
      </c>
      <c r="G1172" s="231">
        <v>68</v>
      </c>
      <c r="H1172" s="232">
        <v>68</v>
      </c>
    </row>
    <row r="1173" spans="6:8" ht="24.75" customHeight="1">
      <c r="F1173" s="182" t="s">
        <v>1079</v>
      </c>
      <c r="G1173" s="231">
        <v>0</v>
      </c>
      <c r="H1173" s="232">
        <v>0</v>
      </c>
    </row>
    <row r="1174" spans="6:8" ht="24.75" customHeight="1">
      <c r="F1174" s="182" t="s">
        <v>1080</v>
      </c>
      <c r="G1174" s="231">
        <v>23</v>
      </c>
      <c r="H1174" s="232">
        <v>23</v>
      </c>
    </row>
    <row r="1175" spans="6:8" ht="24.75" customHeight="1">
      <c r="F1175" s="233" t="s">
        <v>1081</v>
      </c>
      <c r="G1175" s="231">
        <f>SUM(G1176:G1180)</f>
        <v>36</v>
      </c>
      <c r="H1175" s="232">
        <f>SUM(H1176:H1180)</f>
        <v>36</v>
      </c>
    </row>
    <row r="1176" spans="6:8" ht="24.75" customHeight="1">
      <c r="F1176" s="182" t="s">
        <v>101</v>
      </c>
      <c r="G1176" s="231">
        <v>25</v>
      </c>
      <c r="H1176" s="232">
        <v>25</v>
      </c>
    </row>
    <row r="1177" spans="6:8" ht="24.75" customHeight="1">
      <c r="F1177" s="182" t="s">
        <v>254</v>
      </c>
      <c r="G1177" s="231">
        <v>0</v>
      </c>
      <c r="H1177" s="232">
        <v>0</v>
      </c>
    </row>
    <row r="1178" spans="6:8" ht="24.75" customHeight="1">
      <c r="F1178" s="182" t="s">
        <v>255</v>
      </c>
      <c r="G1178" s="231">
        <v>0</v>
      </c>
      <c r="H1178" s="232">
        <v>0</v>
      </c>
    </row>
    <row r="1179" spans="6:8" ht="24.75" customHeight="1">
      <c r="F1179" s="182" t="s">
        <v>1082</v>
      </c>
      <c r="G1179" s="231">
        <v>0</v>
      </c>
      <c r="H1179" s="232">
        <v>0</v>
      </c>
    </row>
    <row r="1180" spans="6:8" ht="24.75" customHeight="1">
      <c r="F1180" s="182" t="s">
        <v>1083</v>
      </c>
      <c r="G1180" s="231">
        <v>11</v>
      </c>
      <c r="H1180" s="232">
        <v>11</v>
      </c>
    </row>
    <row r="1181" spans="6:8" ht="24.75" customHeight="1">
      <c r="F1181" s="233" t="s">
        <v>1084</v>
      </c>
      <c r="G1181" s="231">
        <f>SUM(G1182:G1183)</f>
        <v>0</v>
      </c>
      <c r="H1181" s="232">
        <f>SUM(H1182:H1183)</f>
        <v>0</v>
      </c>
    </row>
    <row r="1182" spans="6:8" ht="24.75" customHeight="1">
      <c r="F1182" s="182" t="s">
        <v>1085</v>
      </c>
      <c r="G1182" s="231">
        <v>0</v>
      </c>
      <c r="H1182" s="232">
        <v>0</v>
      </c>
    </row>
    <row r="1183" spans="6:8" ht="24.75" customHeight="1">
      <c r="F1183" s="182" t="s">
        <v>1086</v>
      </c>
      <c r="G1183" s="231">
        <v>0</v>
      </c>
      <c r="H1183" s="232">
        <v>0</v>
      </c>
    </row>
    <row r="1184" spans="6:8" ht="24.75" customHeight="1">
      <c r="F1184" s="233" t="s">
        <v>1087</v>
      </c>
      <c r="G1184" s="231">
        <f>SUM(G1185,G1192,G1202,G1208,G1211)</f>
        <v>0</v>
      </c>
      <c r="H1184" s="232">
        <f>SUM(H1185,H1192,H1202,H1208,H1211)</f>
        <v>0</v>
      </c>
    </row>
    <row r="1185" spans="6:8" ht="24.75" customHeight="1">
      <c r="F1185" s="233" t="s">
        <v>1088</v>
      </c>
      <c r="G1185" s="231">
        <f>SUM(G1186:G1191)</f>
        <v>0</v>
      </c>
      <c r="H1185" s="232">
        <f>SUM(H1186:H1191)</f>
        <v>0</v>
      </c>
    </row>
    <row r="1186" spans="6:8" ht="24.75" customHeight="1">
      <c r="F1186" s="182" t="s">
        <v>101</v>
      </c>
      <c r="G1186" s="231">
        <v>0</v>
      </c>
      <c r="H1186" s="232">
        <v>0</v>
      </c>
    </row>
    <row r="1187" spans="6:8" ht="24.75" customHeight="1">
      <c r="F1187" s="182" t="s">
        <v>254</v>
      </c>
      <c r="G1187" s="231">
        <v>0</v>
      </c>
      <c r="H1187" s="232">
        <v>0</v>
      </c>
    </row>
    <row r="1188" spans="6:8" ht="24.75" customHeight="1">
      <c r="F1188" s="182" t="s">
        <v>255</v>
      </c>
      <c r="G1188" s="231">
        <v>0</v>
      </c>
      <c r="H1188" s="232">
        <v>0</v>
      </c>
    </row>
    <row r="1189" spans="6:8" ht="24.75" customHeight="1">
      <c r="F1189" s="182" t="s">
        <v>1089</v>
      </c>
      <c r="G1189" s="231">
        <v>0</v>
      </c>
      <c r="H1189" s="232">
        <v>0</v>
      </c>
    </row>
    <row r="1190" spans="6:8" ht="24.75" customHeight="1">
      <c r="F1190" s="182" t="s">
        <v>262</v>
      </c>
      <c r="G1190" s="231">
        <v>0</v>
      </c>
      <c r="H1190" s="232">
        <v>0</v>
      </c>
    </row>
    <row r="1191" spans="6:8" ht="24.75" customHeight="1">
      <c r="F1191" s="182" t="s">
        <v>1090</v>
      </c>
      <c r="G1191" s="231">
        <v>0</v>
      </c>
      <c r="H1191" s="232">
        <v>0</v>
      </c>
    </row>
    <row r="1192" spans="6:8" ht="24.75" customHeight="1">
      <c r="F1192" s="233" t="s">
        <v>1091</v>
      </c>
      <c r="G1192" s="231">
        <f>SUM(G1193:G1201)</f>
        <v>0</v>
      </c>
      <c r="H1192" s="232">
        <f>SUM(H1193:H1201)</f>
        <v>0</v>
      </c>
    </row>
    <row r="1193" spans="6:8" ht="24.75" customHeight="1">
      <c r="F1193" s="182" t="s">
        <v>1092</v>
      </c>
      <c r="G1193" s="231">
        <v>0</v>
      </c>
      <c r="H1193" s="232">
        <v>0</v>
      </c>
    </row>
    <row r="1194" spans="6:8" ht="24.75" customHeight="1">
      <c r="F1194" s="182" t="s">
        <v>1093</v>
      </c>
      <c r="G1194" s="231">
        <v>0</v>
      </c>
      <c r="H1194" s="232">
        <v>0</v>
      </c>
    </row>
    <row r="1195" spans="6:8" ht="24.75" customHeight="1">
      <c r="F1195" s="182" t="s">
        <v>1094</v>
      </c>
      <c r="G1195" s="231">
        <v>0</v>
      </c>
      <c r="H1195" s="232">
        <v>0</v>
      </c>
    </row>
    <row r="1196" spans="6:8" ht="24.75" customHeight="1">
      <c r="F1196" s="182" t="s">
        <v>1095</v>
      </c>
      <c r="G1196" s="231">
        <v>0</v>
      </c>
      <c r="H1196" s="232">
        <v>0</v>
      </c>
    </row>
    <row r="1197" spans="6:8" ht="24.75" customHeight="1">
      <c r="F1197" s="182" t="s">
        <v>1096</v>
      </c>
      <c r="G1197" s="231">
        <v>0</v>
      </c>
      <c r="H1197" s="232">
        <v>0</v>
      </c>
    </row>
    <row r="1198" spans="6:8" ht="24.75" customHeight="1">
      <c r="F1198" s="182" t="s">
        <v>1097</v>
      </c>
      <c r="G1198" s="231">
        <v>0</v>
      </c>
      <c r="H1198" s="232">
        <v>0</v>
      </c>
    </row>
    <row r="1199" spans="6:8" ht="24.75" customHeight="1">
      <c r="F1199" s="182" t="s">
        <v>1098</v>
      </c>
      <c r="G1199" s="231">
        <v>0</v>
      </c>
      <c r="H1199" s="232">
        <v>0</v>
      </c>
    </row>
    <row r="1200" spans="6:8" ht="24.75" customHeight="1">
      <c r="F1200" s="182" t="s">
        <v>1099</v>
      </c>
      <c r="G1200" s="231">
        <v>0</v>
      </c>
      <c r="H1200" s="232">
        <v>0</v>
      </c>
    </row>
    <row r="1201" spans="6:8" ht="24.75" customHeight="1">
      <c r="F1201" s="182" t="s">
        <v>1100</v>
      </c>
      <c r="G1201" s="231">
        <v>0</v>
      </c>
      <c r="H1201" s="232">
        <v>0</v>
      </c>
    </row>
    <row r="1202" spans="6:8" ht="24.75" customHeight="1">
      <c r="F1202" s="233" t="s">
        <v>1101</v>
      </c>
      <c r="G1202" s="231">
        <f>SUM(G1203:G1207)</f>
        <v>0</v>
      </c>
      <c r="H1202" s="232">
        <f>SUM(H1203:H1207)</f>
        <v>0</v>
      </c>
    </row>
    <row r="1203" spans="6:8" ht="24.75" customHeight="1">
      <c r="F1203" s="182" t="s">
        <v>1102</v>
      </c>
      <c r="G1203" s="231">
        <v>0</v>
      </c>
      <c r="H1203" s="232">
        <v>0</v>
      </c>
    </row>
    <row r="1204" spans="6:8" ht="24.75" customHeight="1">
      <c r="F1204" s="182" t="s">
        <v>1103</v>
      </c>
      <c r="G1204" s="231">
        <v>0</v>
      </c>
      <c r="H1204" s="232">
        <v>0</v>
      </c>
    </row>
    <row r="1205" spans="6:8" ht="24.75" customHeight="1">
      <c r="F1205" s="182" t="s">
        <v>1104</v>
      </c>
      <c r="G1205" s="231">
        <v>0</v>
      </c>
      <c r="H1205" s="232">
        <v>0</v>
      </c>
    </row>
    <row r="1206" spans="6:8" ht="24.75" customHeight="1">
      <c r="F1206" s="182" t="s">
        <v>1105</v>
      </c>
      <c r="G1206" s="231">
        <v>0</v>
      </c>
      <c r="H1206" s="232">
        <v>0</v>
      </c>
    </row>
    <row r="1207" spans="6:8" ht="24.75" customHeight="1">
      <c r="F1207" s="182" t="s">
        <v>1106</v>
      </c>
      <c r="G1207" s="231">
        <v>0</v>
      </c>
      <c r="H1207" s="232">
        <v>0</v>
      </c>
    </row>
    <row r="1208" spans="6:8" ht="24.75" customHeight="1">
      <c r="F1208" s="233" t="s">
        <v>1107</v>
      </c>
      <c r="G1208" s="231">
        <f>SUM(G1209:G1210)</f>
        <v>0</v>
      </c>
      <c r="H1208" s="232">
        <f>SUM(H1209:H1210)</f>
        <v>0</v>
      </c>
    </row>
    <row r="1209" spans="6:8" ht="24.75" customHeight="1">
      <c r="F1209" s="182" t="s">
        <v>1108</v>
      </c>
      <c r="G1209" s="231">
        <v>0</v>
      </c>
      <c r="H1209" s="232">
        <v>0</v>
      </c>
    </row>
    <row r="1210" spans="6:8" ht="24.75" customHeight="1">
      <c r="F1210" s="182" t="s">
        <v>1109</v>
      </c>
      <c r="G1210" s="231">
        <v>0</v>
      </c>
      <c r="H1210" s="232">
        <v>0</v>
      </c>
    </row>
    <row r="1211" spans="6:8" ht="24.75" customHeight="1">
      <c r="F1211" s="233" t="s">
        <v>1110</v>
      </c>
      <c r="G1211" s="231">
        <f>G1212</f>
        <v>0</v>
      </c>
      <c r="H1211" s="232">
        <f>H1212</f>
        <v>0</v>
      </c>
    </row>
    <row r="1212" spans="6:8" ht="24.75" customHeight="1">
      <c r="F1212" s="182" t="s">
        <v>1111</v>
      </c>
      <c r="G1212" s="231">
        <v>0</v>
      </c>
      <c r="H1212" s="232">
        <v>0</v>
      </c>
    </row>
    <row r="1213" spans="6:8" ht="24.75" customHeight="1">
      <c r="F1213" s="233" t="s">
        <v>1112</v>
      </c>
      <c r="G1213" s="231">
        <f>SUM(G1214:G1222)</f>
        <v>0</v>
      </c>
      <c r="H1213" s="232">
        <f>SUM(H1214:H1222)</f>
        <v>0</v>
      </c>
    </row>
    <row r="1214" spans="6:8" ht="24.75" customHeight="1">
      <c r="F1214" s="233" t="s">
        <v>1113</v>
      </c>
      <c r="G1214" s="231">
        <v>0</v>
      </c>
      <c r="H1214" s="232">
        <v>0</v>
      </c>
    </row>
    <row r="1215" spans="6:8" ht="24.75" customHeight="1">
      <c r="F1215" s="233" t="s">
        <v>1114</v>
      </c>
      <c r="G1215" s="231">
        <v>0</v>
      </c>
      <c r="H1215" s="232">
        <v>0</v>
      </c>
    </row>
    <row r="1216" spans="6:8" ht="24.75" customHeight="1">
      <c r="F1216" s="233" t="s">
        <v>1115</v>
      </c>
      <c r="G1216" s="231">
        <v>0</v>
      </c>
      <c r="H1216" s="232">
        <v>0</v>
      </c>
    </row>
    <row r="1217" spans="6:8" ht="24.75" customHeight="1">
      <c r="F1217" s="233" t="s">
        <v>1116</v>
      </c>
      <c r="G1217" s="231">
        <v>0</v>
      </c>
      <c r="H1217" s="232">
        <v>0</v>
      </c>
    </row>
    <row r="1218" spans="6:8" ht="24.75" customHeight="1">
      <c r="F1218" s="233" t="s">
        <v>1117</v>
      </c>
      <c r="G1218" s="231">
        <v>0</v>
      </c>
      <c r="H1218" s="232">
        <v>0</v>
      </c>
    </row>
    <row r="1219" spans="6:8" ht="24.75" customHeight="1">
      <c r="F1219" s="233" t="s">
        <v>856</v>
      </c>
      <c r="G1219" s="231">
        <v>0</v>
      </c>
      <c r="H1219" s="232">
        <v>0</v>
      </c>
    </row>
    <row r="1220" spans="6:8" ht="24.75" customHeight="1">
      <c r="F1220" s="233" t="s">
        <v>1118</v>
      </c>
      <c r="G1220" s="231">
        <v>0</v>
      </c>
      <c r="H1220" s="232">
        <v>0</v>
      </c>
    </row>
    <row r="1221" spans="6:8" ht="24.75" customHeight="1">
      <c r="F1221" s="233" t="s">
        <v>1119</v>
      </c>
      <c r="G1221" s="231">
        <v>0</v>
      </c>
      <c r="H1221" s="232">
        <v>0</v>
      </c>
    </row>
    <row r="1222" spans="6:8" ht="24.75" customHeight="1">
      <c r="F1222" s="233" t="s">
        <v>41</v>
      </c>
      <c r="G1222" s="231">
        <v>0</v>
      </c>
      <c r="H1222" s="232">
        <v>0</v>
      </c>
    </row>
    <row r="1223" spans="6:8" ht="24.75" customHeight="1">
      <c r="F1223" s="233" t="s">
        <v>1120</v>
      </c>
      <c r="G1223" s="231">
        <f>SUM(G1224,G1244,G1264,G1273,G1286,G1301)</f>
        <v>2782</v>
      </c>
      <c r="H1223" s="232">
        <f>SUM(H1224,H1244,H1264,H1273,H1286,H1301)</f>
        <v>2782</v>
      </c>
    </row>
    <row r="1224" spans="6:8" ht="24.75" customHeight="1">
      <c r="F1224" s="233" t="s">
        <v>1121</v>
      </c>
      <c r="G1224" s="231">
        <f>SUM(G1225:G1243)</f>
        <v>2700</v>
      </c>
      <c r="H1224" s="232">
        <f>SUM(H1225:H1243)</f>
        <v>2700</v>
      </c>
    </row>
    <row r="1225" spans="6:8" ht="24.75" customHeight="1">
      <c r="F1225" s="182" t="s">
        <v>101</v>
      </c>
      <c r="G1225" s="231">
        <v>965</v>
      </c>
      <c r="H1225" s="232">
        <v>965</v>
      </c>
    </row>
    <row r="1226" spans="6:8" ht="24.75" customHeight="1">
      <c r="F1226" s="182" t="s">
        <v>254</v>
      </c>
      <c r="G1226" s="231">
        <v>10</v>
      </c>
      <c r="H1226" s="232">
        <v>10</v>
      </c>
    </row>
    <row r="1227" spans="6:8" ht="24.75" customHeight="1">
      <c r="F1227" s="182" t="s">
        <v>255</v>
      </c>
      <c r="G1227" s="231">
        <v>0</v>
      </c>
      <c r="H1227" s="232">
        <v>0</v>
      </c>
    </row>
    <row r="1228" spans="6:8" ht="24.75" customHeight="1">
      <c r="F1228" s="182" t="s">
        <v>1122</v>
      </c>
      <c r="G1228" s="231">
        <v>0</v>
      </c>
      <c r="H1228" s="232">
        <v>0</v>
      </c>
    </row>
    <row r="1229" spans="6:8" ht="24.75" customHeight="1">
      <c r="F1229" s="182" t="s">
        <v>1123</v>
      </c>
      <c r="G1229" s="231">
        <v>0</v>
      </c>
      <c r="H1229" s="232">
        <v>0</v>
      </c>
    </row>
    <row r="1230" spans="6:8" ht="24.75" customHeight="1">
      <c r="F1230" s="182" t="s">
        <v>1124</v>
      </c>
      <c r="G1230" s="231">
        <v>90</v>
      </c>
      <c r="H1230" s="232">
        <v>90</v>
      </c>
    </row>
    <row r="1231" spans="6:8" ht="24.75" customHeight="1">
      <c r="F1231" s="182" t="s">
        <v>1125</v>
      </c>
      <c r="G1231" s="231">
        <v>0</v>
      </c>
      <c r="H1231" s="232">
        <v>0</v>
      </c>
    </row>
    <row r="1232" spans="6:8" ht="24.75" customHeight="1">
      <c r="F1232" s="182" t="s">
        <v>1126</v>
      </c>
      <c r="G1232" s="231">
        <v>0</v>
      </c>
      <c r="H1232" s="232">
        <v>0</v>
      </c>
    </row>
    <row r="1233" spans="6:8" ht="24.75" customHeight="1">
      <c r="F1233" s="182" t="s">
        <v>1127</v>
      </c>
      <c r="G1233" s="231">
        <v>15</v>
      </c>
      <c r="H1233" s="232">
        <v>15</v>
      </c>
    </row>
    <row r="1234" spans="6:8" ht="24.75" customHeight="1">
      <c r="F1234" s="182" t="s">
        <v>1128</v>
      </c>
      <c r="G1234" s="231">
        <v>0</v>
      </c>
      <c r="H1234" s="232">
        <v>0</v>
      </c>
    </row>
    <row r="1235" spans="6:8" ht="24.75" customHeight="1">
      <c r="F1235" s="182" t="s">
        <v>1129</v>
      </c>
      <c r="G1235" s="231">
        <v>647</v>
      </c>
      <c r="H1235" s="232">
        <v>647</v>
      </c>
    </row>
    <row r="1236" spans="6:8" ht="24.75" customHeight="1">
      <c r="F1236" s="182" t="s">
        <v>1130</v>
      </c>
      <c r="G1236" s="231">
        <v>34</v>
      </c>
      <c r="H1236" s="232">
        <v>34</v>
      </c>
    </row>
    <row r="1237" spans="6:8" ht="24.75" customHeight="1">
      <c r="F1237" s="182" t="s">
        <v>1131</v>
      </c>
      <c r="G1237" s="231">
        <v>0</v>
      </c>
      <c r="H1237" s="232">
        <v>0</v>
      </c>
    </row>
    <row r="1238" spans="6:8" ht="24.75" customHeight="1">
      <c r="F1238" s="182" t="s">
        <v>1132</v>
      </c>
      <c r="G1238" s="231">
        <v>208</v>
      </c>
      <c r="H1238" s="232">
        <v>208</v>
      </c>
    </row>
    <row r="1239" spans="6:8" ht="24.75" customHeight="1">
      <c r="F1239" s="182" t="s">
        <v>1133</v>
      </c>
      <c r="G1239" s="231">
        <v>0</v>
      </c>
      <c r="H1239" s="232">
        <v>0</v>
      </c>
    </row>
    <row r="1240" spans="6:8" ht="24.75" customHeight="1">
      <c r="F1240" s="182" t="s">
        <v>1134</v>
      </c>
      <c r="G1240" s="231">
        <v>0</v>
      </c>
      <c r="H1240" s="232">
        <v>0</v>
      </c>
    </row>
    <row r="1241" spans="6:8" ht="24.75" customHeight="1">
      <c r="F1241" s="182" t="s">
        <v>1135</v>
      </c>
      <c r="G1241" s="231">
        <v>0</v>
      </c>
      <c r="H1241" s="232">
        <v>0</v>
      </c>
    </row>
    <row r="1242" spans="6:8" ht="24.75" customHeight="1">
      <c r="F1242" s="182" t="s">
        <v>262</v>
      </c>
      <c r="G1242" s="231">
        <v>0</v>
      </c>
      <c r="H1242" s="232">
        <v>0</v>
      </c>
    </row>
    <row r="1243" spans="6:8" ht="24.75" customHeight="1">
      <c r="F1243" s="182" t="s">
        <v>1136</v>
      </c>
      <c r="G1243" s="231">
        <v>731</v>
      </c>
      <c r="H1243" s="232">
        <v>731</v>
      </c>
    </row>
    <row r="1244" spans="6:8" ht="24.75" customHeight="1">
      <c r="F1244" s="233" t="s">
        <v>1137</v>
      </c>
      <c r="G1244" s="231">
        <f>SUM(G1245:G1263)</f>
        <v>2</v>
      </c>
      <c r="H1244" s="232">
        <f>SUM(H1245:H1263)</f>
        <v>2</v>
      </c>
    </row>
    <row r="1245" spans="6:8" ht="24.75" customHeight="1">
      <c r="F1245" s="182" t="s">
        <v>101</v>
      </c>
      <c r="G1245" s="231">
        <v>0</v>
      </c>
      <c r="H1245" s="232">
        <v>0</v>
      </c>
    </row>
    <row r="1246" spans="6:8" ht="24.75" customHeight="1">
      <c r="F1246" s="182" t="s">
        <v>254</v>
      </c>
      <c r="G1246" s="231">
        <v>0</v>
      </c>
      <c r="H1246" s="232">
        <v>0</v>
      </c>
    </row>
    <row r="1247" spans="6:8" ht="24.75" customHeight="1">
      <c r="F1247" s="182" t="s">
        <v>255</v>
      </c>
      <c r="G1247" s="231">
        <v>0</v>
      </c>
      <c r="H1247" s="232">
        <v>0</v>
      </c>
    </row>
    <row r="1248" spans="6:8" ht="24.75" customHeight="1">
      <c r="F1248" s="182" t="s">
        <v>1138</v>
      </c>
      <c r="G1248" s="231">
        <v>0</v>
      </c>
      <c r="H1248" s="232">
        <v>0</v>
      </c>
    </row>
    <row r="1249" spans="6:8" ht="24.75" customHeight="1">
      <c r="F1249" s="182" t="s">
        <v>1139</v>
      </c>
      <c r="G1249" s="231">
        <v>0</v>
      </c>
      <c r="H1249" s="232">
        <v>0</v>
      </c>
    </row>
    <row r="1250" spans="6:8" ht="24.75" customHeight="1">
      <c r="F1250" s="182" t="s">
        <v>1140</v>
      </c>
      <c r="G1250" s="231">
        <v>0</v>
      </c>
      <c r="H1250" s="232">
        <v>0</v>
      </c>
    </row>
    <row r="1251" spans="6:8" ht="24.75" customHeight="1">
      <c r="F1251" s="182" t="s">
        <v>1141</v>
      </c>
      <c r="G1251" s="231">
        <v>0</v>
      </c>
      <c r="H1251" s="232">
        <v>0</v>
      </c>
    </row>
    <row r="1252" spans="6:8" ht="24.75" customHeight="1">
      <c r="F1252" s="182" t="s">
        <v>1142</v>
      </c>
      <c r="G1252" s="231">
        <v>0</v>
      </c>
      <c r="H1252" s="232">
        <v>0</v>
      </c>
    </row>
    <row r="1253" spans="6:8" ht="24.75" customHeight="1">
      <c r="F1253" s="182" t="s">
        <v>1143</v>
      </c>
      <c r="G1253" s="231">
        <v>0</v>
      </c>
      <c r="H1253" s="232">
        <v>0</v>
      </c>
    </row>
    <row r="1254" spans="6:8" ht="24.75" customHeight="1">
      <c r="F1254" s="182" t="s">
        <v>1144</v>
      </c>
      <c r="G1254" s="231">
        <v>0</v>
      </c>
      <c r="H1254" s="232">
        <v>0</v>
      </c>
    </row>
    <row r="1255" spans="6:8" ht="24.75" customHeight="1">
      <c r="F1255" s="182" t="s">
        <v>1145</v>
      </c>
      <c r="G1255" s="231">
        <v>0</v>
      </c>
      <c r="H1255" s="232">
        <v>0</v>
      </c>
    </row>
    <row r="1256" spans="6:8" ht="24.75" customHeight="1">
      <c r="F1256" s="182" t="s">
        <v>1146</v>
      </c>
      <c r="G1256" s="231">
        <v>0</v>
      </c>
      <c r="H1256" s="232">
        <v>0</v>
      </c>
    </row>
    <row r="1257" spans="6:8" ht="24.75" customHeight="1">
      <c r="F1257" s="182" t="s">
        <v>1147</v>
      </c>
      <c r="G1257" s="231">
        <v>0</v>
      </c>
      <c r="H1257" s="232">
        <v>0</v>
      </c>
    </row>
    <row r="1258" spans="6:8" ht="24.75" customHeight="1">
      <c r="F1258" s="182" t="s">
        <v>1148</v>
      </c>
      <c r="G1258" s="231">
        <v>0</v>
      </c>
      <c r="H1258" s="232">
        <v>0</v>
      </c>
    </row>
    <row r="1259" spans="6:8" ht="24.75" customHeight="1">
      <c r="F1259" s="182" t="s">
        <v>1149</v>
      </c>
      <c r="G1259" s="231">
        <v>0</v>
      </c>
      <c r="H1259" s="232">
        <v>0</v>
      </c>
    </row>
    <row r="1260" spans="6:8" ht="24.75" customHeight="1">
      <c r="F1260" s="182" t="s">
        <v>1150</v>
      </c>
      <c r="G1260" s="231">
        <v>0</v>
      </c>
      <c r="H1260" s="232">
        <v>0</v>
      </c>
    </row>
    <row r="1261" spans="6:8" ht="24.75" customHeight="1">
      <c r="F1261" s="182" t="s">
        <v>1458</v>
      </c>
      <c r="G1261" s="231">
        <v>0</v>
      </c>
      <c r="H1261" s="232">
        <v>0</v>
      </c>
    </row>
    <row r="1262" spans="6:8" ht="24.75" customHeight="1">
      <c r="F1262" s="182" t="s">
        <v>262</v>
      </c>
      <c r="G1262" s="231">
        <v>0</v>
      </c>
      <c r="H1262" s="232">
        <v>0</v>
      </c>
    </row>
    <row r="1263" spans="6:8" ht="24.75" customHeight="1">
      <c r="F1263" s="182" t="s">
        <v>1151</v>
      </c>
      <c r="G1263" s="231">
        <v>2</v>
      </c>
      <c r="H1263" s="232">
        <v>2</v>
      </c>
    </row>
    <row r="1264" spans="6:8" ht="24.75" customHeight="1">
      <c r="F1264" s="233" t="s">
        <v>1152</v>
      </c>
      <c r="G1264" s="231">
        <f>SUM(G1265:G1272)</f>
        <v>0</v>
      </c>
      <c r="H1264" s="232">
        <f>SUM(H1265:H1272)</f>
        <v>0</v>
      </c>
    </row>
    <row r="1265" spans="6:8" ht="24.75" customHeight="1">
      <c r="F1265" s="182" t="s">
        <v>101</v>
      </c>
      <c r="G1265" s="231">
        <v>0</v>
      </c>
      <c r="H1265" s="232">
        <v>0</v>
      </c>
    </row>
    <row r="1266" spans="6:8" ht="24.75" customHeight="1">
      <c r="F1266" s="182" t="s">
        <v>254</v>
      </c>
      <c r="G1266" s="231">
        <v>0</v>
      </c>
      <c r="H1266" s="232">
        <v>0</v>
      </c>
    </row>
    <row r="1267" spans="6:8" ht="24.75" customHeight="1">
      <c r="F1267" s="182" t="s">
        <v>255</v>
      </c>
      <c r="G1267" s="231">
        <v>0</v>
      </c>
      <c r="H1267" s="232">
        <v>0</v>
      </c>
    </row>
    <row r="1268" spans="6:8" ht="24.75" customHeight="1">
      <c r="F1268" s="182" t="s">
        <v>1153</v>
      </c>
      <c r="G1268" s="231">
        <v>0</v>
      </c>
      <c r="H1268" s="232">
        <v>0</v>
      </c>
    </row>
    <row r="1269" spans="6:8" ht="24.75" customHeight="1">
      <c r="F1269" s="182" t="s">
        <v>1154</v>
      </c>
      <c r="G1269" s="231">
        <v>0</v>
      </c>
      <c r="H1269" s="232">
        <v>0</v>
      </c>
    </row>
    <row r="1270" spans="6:8" ht="24.75" customHeight="1">
      <c r="F1270" s="182" t="s">
        <v>1155</v>
      </c>
      <c r="G1270" s="231">
        <v>0</v>
      </c>
      <c r="H1270" s="232">
        <v>0</v>
      </c>
    </row>
    <row r="1271" spans="6:8" ht="24.75" customHeight="1">
      <c r="F1271" s="182" t="s">
        <v>262</v>
      </c>
      <c r="G1271" s="231">
        <v>0</v>
      </c>
      <c r="H1271" s="232">
        <v>0</v>
      </c>
    </row>
    <row r="1272" spans="6:8" ht="24.75" customHeight="1">
      <c r="F1272" s="182" t="s">
        <v>1156</v>
      </c>
      <c r="G1272" s="231">
        <v>0</v>
      </c>
      <c r="H1272" s="232">
        <v>0</v>
      </c>
    </row>
    <row r="1273" spans="6:8" ht="24.75" customHeight="1">
      <c r="F1273" s="233" t="s">
        <v>1157</v>
      </c>
      <c r="G1273" s="231">
        <f>SUM(G1274:G1285)</f>
        <v>20</v>
      </c>
      <c r="H1273" s="232">
        <f>SUM(H1274:H1285)</f>
        <v>20</v>
      </c>
    </row>
    <row r="1274" spans="6:8" ht="24.75" customHeight="1">
      <c r="F1274" s="182" t="s">
        <v>101</v>
      </c>
      <c r="G1274" s="231">
        <v>0</v>
      </c>
      <c r="H1274" s="232">
        <v>0</v>
      </c>
    </row>
    <row r="1275" spans="6:8" ht="24.75" customHeight="1">
      <c r="F1275" s="182" t="s">
        <v>254</v>
      </c>
      <c r="G1275" s="231">
        <v>0</v>
      </c>
      <c r="H1275" s="232">
        <v>0</v>
      </c>
    </row>
    <row r="1276" spans="6:8" ht="24.75" customHeight="1">
      <c r="F1276" s="182" t="s">
        <v>255</v>
      </c>
      <c r="G1276" s="231">
        <v>0</v>
      </c>
      <c r="H1276" s="232">
        <v>0</v>
      </c>
    </row>
    <row r="1277" spans="6:8" ht="24.75" customHeight="1">
      <c r="F1277" s="182" t="s">
        <v>1158</v>
      </c>
      <c r="G1277" s="231">
        <v>0</v>
      </c>
      <c r="H1277" s="232">
        <v>0</v>
      </c>
    </row>
    <row r="1278" spans="6:8" ht="24.75" customHeight="1">
      <c r="F1278" s="182" t="s">
        <v>1159</v>
      </c>
      <c r="G1278" s="231">
        <v>0</v>
      </c>
      <c r="H1278" s="232">
        <v>0</v>
      </c>
    </row>
    <row r="1279" spans="6:8" ht="24.75" customHeight="1">
      <c r="F1279" s="182" t="s">
        <v>1160</v>
      </c>
      <c r="G1279" s="231">
        <v>20</v>
      </c>
      <c r="H1279" s="232">
        <v>20</v>
      </c>
    </row>
    <row r="1280" spans="6:8" ht="24.75" customHeight="1">
      <c r="F1280" s="182" t="s">
        <v>1161</v>
      </c>
      <c r="G1280" s="231">
        <v>0</v>
      </c>
      <c r="H1280" s="232">
        <v>0</v>
      </c>
    </row>
    <row r="1281" spans="6:8" ht="24.75" customHeight="1">
      <c r="F1281" s="182" t="s">
        <v>1162</v>
      </c>
      <c r="G1281" s="231">
        <v>0</v>
      </c>
      <c r="H1281" s="232">
        <v>0</v>
      </c>
    </row>
    <row r="1282" spans="6:8" ht="24.75" customHeight="1">
      <c r="F1282" s="182" t="s">
        <v>1163</v>
      </c>
      <c r="G1282" s="231">
        <v>0</v>
      </c>
      <c r="H1282" s="232">
        <v>0</v>
      </c>
    </row>
    <row r="1283" spans="6:8" ht="24.75" customHeight="1">
      <c r="F1283" s="182" t="s">
        <v>1164</v>
      </c>
      <c r="G1283" s="231">
        <v>0</v>
      </c>
      <c r="H1283" s="232">
        <v>0</v>
      </c>
    </row>
    <row r="1284" spans="6:8" ht="24.75" customHeight="1">
      <c r="F1284" s="182" t="s">
        <v>1165</v>
      </c>
      <c r="G1284" s="231">
        <v>0</v>
      </c>
      <c r="H1284" s="232">
        <v>0</v>
      </c>
    </row>
    <row r="1285" spans="6:8" ht="24.75" customHeight="1">
      <c r="F1285" s="182" t="s">
        <v>1166</v>
      </c>
      <c r="G1285" s="231">
        <v>0</v>
      </c>
      <c r="H1285" s="232">
        <v>0</v>
      </c>
    </row>
    <row r="1286" spans="6:8" ht="24.75" customHeight="1">
      <c r="F1286" s="233" t="s">
        <v>1167</v>
      </c>
      <c r="G1286" s="231">
        <f>SUM(G1287:G1300)</f>
        <v>60</v>
      </c>
      <c r="H1286" s="232">
        <f>SUM(H1287:H1300)</f>
        <v>60</v>
      </c>
    </row>
    <row r="1287" spans="6:8" ht="24.75" customHeight="1">
      <c r="F1287" s="182" t="s">
        <v>101</v>
      </c>
      <c r="G1287" s="231">
        <v>29</v>
      </c>
      <c r="H1287" s="232">
        <v>29</v>
      </c>
    </row>
    <row r="1288" spans="6:8" ht="24.75" customHeight="1">
      <c r="F1288" s="182" t="s">
        <v>254</v>
      </c>
      <c r="G1288" s="231">
        <v>0</v>
      </c>
      <c r="H1288" s="232">
        <v>0</v>
      </c>
    </row>
    <row r="1289" spans="6:8" ht="24.75" customHeight="1">
      <c r="F1289" s="182" t="s">
        <v>255</v>
      </c>
      <c r="G1289" s="231">
        <v>0</v>
      </c>
      <c r="H1289" s="232">
        <v>0</v>
      </c>
    </row>
    <row r="1290" spans="6:8" ht="24.75" customHeight="1">
      <c r="F1290" s="182" t="s">
        <v>1168</v>
      </c>
      <c r="G1290" s="231">
        <v>13</v>
      </c>
      <c r="H1290" s="232">
        <v>13</v>
      </c>
    </row>
    <row r="1291" spans="6:8" ht="24.75" customHeight="1">
      <c r="F1291" s="182" t="s">
        <v>1169</v>
      </c>
      <c r="G1291" s="231">
        <v>0</v>
      </c>
      <c r="H1291" s="232">
        <v>0</v>
      </c>
    </row>
    <row r="1292" spans="6:8" ht="24.75" customHeight="1">
      <c r="F1292" s="182" t="s">
        <v>1170</v>
      </c>
      <c r="G1292" s="231">
        <v>0</v>
      </c>
      <c r="H1292" s="232">
        <v>0</v>
      </c>
    </row>
    <row r="1293" spans="6:8" ht="24.75" customHeight="1">
      <c r="F1293" s="182" t="s">
        <v>1171</v>
      </c>
      <c r="G1293" s="231">
        <v>0</v>
      </c>
      <c r="H1293" s="232">
        <v>0</v>
      </c>
    </row>
    <row r="1294" spans="6:8" ht="24.75" customHeight="1">
      <c r="F1294" s="182" t="s">
        <v>1172</v>
      </c>
      <c r="G1294" s="231">
        <v>18</v>
      </c>
      <c r="H1294" s="232">
        <v>18</v>
      </c>
    </row>
    <row r="1295" spans="6:8" ht="24.75" customHeight="1">
      <c r="F1295" s="182" t="s">
        <v>1173</v>
      </c>
      <c r="G1295" s="231">
        <v>0</v>
      </c>
      <c r="H1295" s="232">
        <v>0</v>
      </c>
    </row>
    <row r="1296" spans="6:8" ht="24.75" customHeight="1">
      <c r="F1296" s="182" t="s">
        <v>1174</v>
      </c>
      <c r="G1296" s="231">
        <v>0</v>
      </c>
      <c r="H1296" s="232">
        <v>0</v>
      </c>
    </row>
    <row r="1297" spans="6:8" ht="24.75" customHeight="1">
      <c r="F1297" s="182" t="s">
        <v>1175</v>
      </c>
      <c r="G1297" s="231">
        <v>0</v>
      </c>
      <c r="H1297" s="232">
        <v>0</v>
      </c>
    </row>
    <row r="1298" spans="6:8" ht="24.75" customHeight="1">
      <c r="F1298" s="182" t="s">
        <v>1176</v>
      </c>
      <c r="G1298" s="231">
        <v>0</v>
      </c>
      <c r="H1298" s="232">
        <v>0</v>
      </c>
    </row>
    <row r="1299" spans="6:8" ht="24.75" customHeight="1">
      <c r="F1299" s="182" t="s">
        <v>1177</v>
      </c>
      <c r="G1299" s="231">
        <v>0</v>
      </c>
      <c r="H1299" s="232">
        <v>0</v>
      </c>
    </row>
    <row r="1300" spans="6:8" ht="24.75" customHeight="1">
      <c r="F1300" s="182" t="s">
        <v>1178</v>
      </c>
      <c r="G1300" s="231">
        <v>0</v>
      </c>
      <c r="H1300" s="232">
        <v>0</v>
      </c>
    </row>
    <row r="1301" spans="6:8" ht="24.75" customHeight="1">
      <c r="F1301" s="233" t="s">
        <v>1459</v>
      </c>
      <c r="G1301" s="231">
        <f>G1302</f>
        <v>0</v>
      </c>
      <c r="H1301" s="232">
        <f>H1302</f>
        <v>0</v>
      </c>
    </row>
    <row r="1302" spans="6:8" ht="24.75" customHeight="1">
      <c r="F1302" s="182" t="s">
        <v>1460</v>
      </c>
      <c r="G1302" s="231">
        <v>0</v>
      </c>
      <c r="H1302" s="232">
        <v>0</v>
      </c>
    </row>
    <row r="1303" spans="6:8" ht="24.75" customHeight="1">
      <c r="F1303" s="233" t="s">
        <v>1179</v>
      </c>
      <c r="G1303" s="231">
        <f>SUM(G1304,G1313,G1317)</f>
        <v>7719</v>
      </c>
      <c r="H1303" s="232">
        <f>SUM(H1304,H1313,H1317)</f>
        <v>7719</v>
      </c>
    </row>
    <row r="1304" spans="6:8" ht="24.75" customHeight="1">
      <c r="F1304" s="233" t="s">
        <v>1180</v>
      </c>
      <c r="G1304" s="231">
        <f>SUM(G1305:G1312)</f>
        <v>2635</v>
      </c>
      <c r="H1304" s="232">
        <f>SUM(H1305:H1312)</f>
        <v>2635</v>
      </c>
    </row>
    <row r="1305" spans="6:8" ht="24.75" customHeight="1">
      <c r="F1305" s="182" t="s">
        <v>1181</v>
      </c>
      <c r="G1305" s="231">
        <v>0</v>
      </c>
      <c r="H1305" s="232">
        <v>0</v>
      </c>
    </row>
    <row r="1306" spans="6:8" ht="24.75" customHeight="1">
      <c r="F1306" s="182" t="s">
        <v>1182</v>
      </c>
      <c r="G1306" s="231">
        <v>0</v>
      </c>
      <c r="H1306" s="232">
        <v>0</v>
      </c>
    </row>
    <row r="1307" spans="6:8" ht="24.75" customHeight="1">
      <c r="F1307" s="182" t="s">
        <v>1183</v>
      </c>
      <c r="G1307" s="231">
        <v>61</v>
      </c>
      <c r="H1307" s="232">
        <v>61</v>
      </c>
    </row>
    <row r="1308" spans="6:8" ht="24.75" customHeight="1">
      <c r="F1308" s="182" t="s">
        <v>1184</v>
      </c>
      <c r="G1308" s="231">
        <v>0</v>
      </c>
      <c r="H1308" s="232">
        <v>0</v>
      </c>
    </row>
    <row r="1309" spans="6:8" ht="24.75" customHeight="1">
      <c r="F1309" s="182" t="s">
        <v>1185</v>
      </c>
      <c r="G1309" s="231">
        <v>1140</v>
      </c>
      <c r="H1309" s="232">
        <v>1140</v>
      </c>
    </row>
    <row r="1310" spans="6:8" ht="24.75" customHeight="1">
      <c r="F1310" s="182" t="s">
        <v>1186</v>
      </c>
      <c r="G1310" s="231">
        <v>838</v>
      </c>
      <c r="H1310" s="232">
        <v>838</v>
      </c>
    </row>
    <row r="1311" spans="6:8" ht="24.75" customHeight="1">
      <c r="F1311" s="182" t="s">
        <v>1187</v>
      </c>
      <c r="G1311" s="231">
        <v>66</v>
      </c>
      <c r="H1311" s="232">
        <v>66</v>
      </c>
    </row>
    <row r="1312" spans="6:8" ht="24.75" customHeight="1">
      <c r="F1312" s="182" t="s">
        <v>1188</v>
      </c>
      <c r="G1312" s="231">
        <v>530</v>
      </c>
      <c r="H1312" s="232">
        <v>530</v>
      </c>
    </row>
    <row r="1313" spans="6:8" ht="24.75" customHeight="1">
      <c r="F1313" s="233" t="s">
        <v>1189</v>
      </c>
      <c r="G1313" s="231">
        <f>SUM(G1314:G1316)</f>
        <v>5059</v>
      </c>
      <c r="H1313" s="232">
        <f>SUM(H1314:H1316)</f>
        <v>5059</v>
      </c>
    </row>
    <row r="1314" spans="6:8" ht="24.75" customHeight="1">
      <c r="F1314" s="182" t="s">
        <v>166</v>
      </c>
      <c r="G1314" s="231">
        <v>5059</v>
      </c>
      <c r="H1314" s="232">
        <v>5059</v>
      </c>
    </row>
    <row r="1315" spans="6:8" ht="24.75" customHeight="1">
      <c r="F1315" s="182" t="s">
        <v>1190</v>
      </c>
      <c r="G1315" s="231">
        <v>0</v>
      </c>
      <c r="H1315" s="232">
        <v>0</v>
      </c>
    </row>
    <row r="1316" spans="6:8" ht="24.75" customHeight="1">
      <c r="F1316" s="182" t="s">
        <v>167</v>
      </c>
      <c r="G1316" s="231">
        <v>0</v>
      </c>
      <c r="H1316" s="232">
        <v>0</v>
      </c>
    </row>
    <row r="1317" spans="6:8" ht="24.75" customHeight="1">
      <c r="F1317" s="233" t="s">
        <v>1191</v>
      </c>
      <c r="G1317" s="231">
        <f>SUM(G1318:G1320)</f>
        <v>25</v>
      </c>
      <c r="H1317" s="232">
        <f>SUM(H1318:H1320)</f>
        <v>25</v>
      </c>
    </row>
    <row r="1318" spans="6:8" ht="24.75" customHeight="1">
      <c r="F1318" s="182" t="s">
        <v>1192</v>
      </c>
      <c r="G1318" s="231">
        <v>0</v>
      </c>
      <c r="H1318" s="232">
        <v>0</v>
      </c>
    </row>
    <row r="1319" spans="6:8" ht="24.75" customHeight="1">
      <c r="F1319" s="182" t="s">
        <v>1461</v>
      </c>
      <c r="G1319" s="231">
        <v>0</v>
      </c>
      <c r="H1319" s="232">
        <v>0</v>
      </c>
    </row>
    <row r="1320" spans="6:8" ht="24.75" customHeight="1">
      <c r="F1320" s="182" t="s">
        <v>1193</v>
      </c>
      <c r="G1320" s="231">
        <v>25</v>
      </c>
      <c r="H1320" s="232">
        <v>25</v>
      </c>
    </row>
    <row r="1321" spans="6:8" ht="24.75" customHeight="1">
      <c r="F1321" s="233" t="s">
        <v>1194</v>
      </c>
      <c r="G1321" s="231">
        <f>SUM(G1322,G1337,G1351,G1357,G1363)</f>
        <v>1208</v>
      </c>
      <c r="H1321" s="232">
        <f>SUM(H1322,H1337,H1351,H1357,H1363)</f>
        <v>1208</v>
      </c>
    </row>
    <row r="1322" spans="6:8" ht="24.75" customHeight="1">
      <c r="F1322" s="233" t="s">
        <v>1195</v>
      </c>
      <c r="G1322" s="231">
        <f>SUM(G1323:G1336)</f>
        <v>1132</v>
      </c>
      <c r="H1322" s="232">
        <f>SUM(H1323:H1336)</f>
        <v>1132</v>
      </c>
    </row>
    <row r="1323" spans="6:8" ht="24.75" customHeight="1">
      <c r="F1323" s="182" t="s">
        <v>101</v>
      </c>
      <c r="G1323" s="231">
        <v>43</v>
      </c>
      <c r="H1323" s="232">
        <v>43</v>
      </c>
    </row>
    <row r="1324" spans="6:8" ht="24.75" customHeight="1">
      <c r="F1324" s="182" t="s">
        <v>254</v>
      </c>
      <c r="G1324" s="231">
        <v>0</v>
      </c>
      <c r="H1324" s="232">
        <v>0</v>
      </c>
    </row>
    <row r="1325" spans="6:8" ht="24.75" customHeight="1">
      <c r="F1325" s="182" t="s">
        <v>255</v>
      </c>
      <c r="G1325" s="231">
        <v>0</v>
      </c>
      <c r="H1325" s="232">
        <v>0</v>
      </c>
    </row>
    <row r="1326" spans="6:8" ht="24.75" customHeight="1">
      <c r="F1326" s="182" t="s">
        <v>1196</v>
      </c>
      <c r="G1326" s="231">
        <v>0</v>
      </c>
      <c r="H1326" s="232">
        <v>0</v>
      </c>
    </row>
    <row r="1327" spans="6:8" ht="24.75" customHeight="1">
      <c r="F1327" s="182" t="s">
        <v>1197</v>
      </c>
      <c r="G1327" s="231">
        <v>0</v>
      </c>
      <c r="H1327" s="232">
        <v>0</v>
      </c>
    </row>
    <row r="1328" spans="6:8" ht="24.75" customHeight="1">
      <c r="F1328" s="182" t="s">
        <v>1198</v>
      </c>
      <c r="G1328" s="231">
        <v>0</v>
      </c>
      <c r="H1328" s="232">
        <v>0</v>
      </c>
    </row>
    <row r="1329" spans="6:8" ht="24.75" customHeight="1">
      <c r="F1329" s="182" t="s">
        <v>1199</v>
      </c>
      <c r="G1329" s="231">
        <v>0</v>
      </c>
      <c r="H1329" s="232">
        <v>0</v>
      </c>
    </row>
    <row r="1330" spans="6:8" ht="24.75" customHeight="1">
      <c r="F1330" s="182" t="s">
        <v>1200</v>
      </c>
      <c r="G1330" s="231">
        <v>0</v>
      </c>
      <c r="H1330" s="232">
        <v>0</v>
      </c>
    </row>
    <row r="1331" spans="6:8" ht="24.75" customHeight="1">
      <c r="F1331" s="182" t="s">
        <v>1201</v>
      </c>
      <c r="G1331" s="231">
        <v>0</v>
      </c>
      <c r="H1331" s="232">
        <v>0</v>
      </c>
    </row>
    <row r="1332" spans="6:8" ht="24.75" customHeight="1">
      <c r="F1332" s="182" t="s">
        <v>1202</v>
      </c>
      <c r="G1332" s="231">
        <v>0</v>
      </c>
      <c r="H1332" s="232">
        <v>0</v>
      </c>
    </row>
    <row r="1333" spans="6:8" ht="24.75" customHeight="1">
      <c r="F1333" s="182" t="s">
        <v>1203</v>
      </c>
      <c r="G1333" s="231">
        <v>950</v>
      </c>
      <c r="H1333" s="232">
        <v>950</v>
      </c>
    </row>
    <row r="1334" spans="6:8" ht="24.75" customHeight="1">
      <c r="F1334" s="182" t="s">
        <v>1204</v>
      </c>
      <c r="G1334" s="231">
        <v>0</v>
      </c>
      <c r="H1334" s="232">
        <v>0</v>
      </c>
    </row>
    <row r="1335" spans="6:8" ht="24.75" customHeight="1">
      <c r="F1335" s="182" t="s">
        <v>262</v>
      </c>
      <c r="G1335" s="231">
        <v>0</v>
      </c>
      <c r="H1335" s="232">
        <v>0</v>
      </c>
    </row>
    <row r="1336" spans="6:8" ht="24.75" customHeight="1">
      <c r="F1336" s="182" t="s">
        <v>1205</v>
      </c>
      <c r="G1336" s="231">
        <v>139</v>
      </c>
      <c r="H1336" s="232">
        <v>139</v>
      </c>
    </row>
    <row r="1337" spans="6:8" ht="24.75" customHeight="1">
      <c r="F1337" s="233" t="s">
        <v>1206</v>
      </c>
      <c r="G1337" s="231">
        <f>SUM(G1338:G1350)</f>
        <v>0</v>
      </c>
      <c r="H1337" s="232">
        <f>SUM(H1338:H1350)</f>
        <v>0</v>
      </c>
    </row>
    <row r="1338" spans="6:8" ht="24.75" customHeight="1">
      <c r="F1338" s="182" t="s">
        <v>101</v>
      </c>
      <c r="G1338" s="231">
        <v>0</v>
      </c>
      <c r="H1338" s="232">
        <v>0</v>
      </c>
    </row>
    <row r="1339" spans="6:8" ht="24.75" customHeight="1">
      <c r="F1339" s="182" t="s">
        <v>254</v>
      </c>
      <c r="G1339" s="231">
        <v>0</v>
      </c>
      <c r="H1339" s="232">
        <v>0</v>
      </c>
    </row>
    <row r="1340" spans="6:8" ht="24.75" customHeight="1">
      <c r="F1340" s="182" t="s">
        <v>255</v>
      </c>
      <c r="G1340" s="231">
        <v>0</v>
      </c>
      <c r="H1340" s="232">
        <v>0</v>
      </c>
    </row>
    <row r="1341" spans="6:8" ht="24.75" customHeight="1">
      <c r="F1341" s="182" t="s">
        <v>1207</v>
      </c>
      <c r="G1341" s="231">
        <v>0</v>
      </c>
      <c r="H1341" s="232">
        <v>0</v>
      </c>
    </row>
    <row r="1342" spans="6:8" ht="24.75" customHeight="1">
      <c r="F1342" s="182" t="s">
        <v>1208</v>
      </c>
      <c r="G1342" s="231">
        <v>0</v>
      </c>
      <c r="H1342" s="232">
        <v>0</v>
      </c>
    </row>
    <row r="1343" spans="6:8" ht="24.75" customHeight="1">
      <c r="F1343" s="182" t="s">
        <v>1209</v>
      </c>
      <c r="G1343" s="231">
        <v>0</v>
      </c>
      <c r="H1343" s="232">
        <v>0</v>
      </c>
    </row>
    <row r="1344" spans="6:8" ht="24.75" customHeight="1">
      <c r="F1344" s="182" t="s">
        <v>1210</v>
      </c>
      <c r="G1344" s="231">
        <v>0</v>
      </c>
      <c r="H1344" s="232">
        <v>0</v>
      </c>
    </row>
    <row r="1345" spans="6:8" ht="24.75" customHeight="1">
      <c r="F1345" s="182" t="s">
        <v>1211</v>
      </c>
      <c r="G1345" s="231">
        <v>0</v>
      </c>
      <c r="H1345" s="232">
        <v>0</v>
      </c>
    </row>
    <row r="1346" spans="6:8" ht="24.75" customHeight="1">
      <c r="F1346" s="182" t="s">
        <v>1212</v>
      </c>
      <c r="G1346" s="231">
        <v>0</v>
      </c>
      <c r="H1346" s="232">
        <v>0</v>
      </c>
    </row>
    <row r="1347" spans="6:8" ht="24.75" customHeight="1">
      <c r="F1347" s="182" t="s">
        <v>1213</v>
      </c>
      <c r="G1347" s="231">
        <v>0</v>
      </c>
      <c r="H1347" s="232">
        <v>0</v>
      </c>
    </row>
    <row r="1348" spans="6:8" ht="24.75" customHeight="1">
      <c r="F1348" s="182" t="s">
        <v>1214</v>
      </c>
      <c r="G1348" s="231">
        <v>0</v>
      </c>
      <c r="H1348" s="232">
        <v>0</v>
      </c>
    </row>
    <row r="1349" spans="6:8" ht="24.75" customHeight="1">
      <c r="F1349" s="182" t="s">
        <v>262</v>
      </c>
      <c r="G1349" s="231">
        <v>0</v>
      </c>
      <c r="H1349" s="232">
        <v>0</v>
      </c>
    </row>
    <row r="1350" spans="6:8" ht="24.75" customHeight="1">
      <c r="F1350" s="182" t="s">
        <v>1215</v>
      </c>
      <c r="G1350" s="231">
        <v>0</v>
      </c>
      <c r="H1350" s="232">
        <v>0</v>
      </c>
    </row>
    <row r="1351" spans="6:8" ht="24.75" customHeight="1">
      <c r="F1351" s="233" t="s">
        <v>1216</v>
      </c>
      <c r="G1351" s="231">
        <f>SUM(G1352:G1356)</f>
        <v>0</v>
      </c>
      <c r="H1351" s="232">
        <f>SUM(H1352:H1356)</f>
        <v>0</v>
      </c>
    </row>
    <row r="1352" spans="6:8" ht="24.75" customHeight="1">
      <c r="F1352" s="182" t="s">
        <v>1217</v>
      </c>
      <c r="G1352" s="231">
        <v>0</v>
      </c>
      <c r="H1352" s="232">
        <v>0</v>
      </c>
    </row>
    <row r="1353" spans="6:8" ht="24.75" customHeight="1">
      <c r="F1353" s="182" t="s">
        <v>1218</v>
      </c>
      <c r="G1353" s="231">
        <v>0</v>
      </c>
      <c r="H1353" s="232">
        <v>0</v>
      </c>
    </row>
    <row r="1354" spans="6:8" ht="24.75" customHeight="1">
      <c r="F1354" s="182" t="s">
        <v>1219</v>
      </c>
      <c r="G1354" s="231">
        <v>0</v>
      </c>
      <c r="H1354" s="232">
        <v>0</v>
      </c>
    </row>
    <row r="1355" spans="6:8" ht="24.75" customHeight="1">
      <c r="F1355" s="182" t="s">
        <v>1220</v>
      </c>
      <c r="G1355" s="231">
        <v>0</v>
      </c>
      <c r="H1355" s="232">
        <v>0</v>
      </c>
    </row>
    <row r="1356" spans="6:8" ht="24.75" customHeight="1">
      <c r="F1356" s="182" t="s">
        <v>1221</v>
      </c>
      <c r="G1356" s="231">
        <v>0</v>
      </c>
      <c r="H1356" s="232">
        <v>0</v>
      </c>
    </row>
    <row r="1357" spans="6:8" ht="24.75" customHeight="1">
      <c r="F1357" s="233" t="s">
        <v>1222</v>
      </c>
      <c r="G1357" s="231">
        <f>SUM(G1358:G1362)</f>
        <v>76</v>
      </c>
      <c r="H1357" s="232">
        <f>SUM(H1358:H1362)</f>
        <v>76</v>
      </c>
    </row>
    <row r="1358" spans="6:8" ht="24.75" customHeight="1">
      <c r="F1358" s="182" t="s">
        <v>1223</v>
      </c>
      <c r="G1358" s="231">
        <v>0</v>
      </c>
      <c r="H1358" s="232">
        <v>0</v>
      </c>
    </row>
    <row r="1359" spans="6:8" ht="24.75" customHeight="1">
      <c r="F1359" s="182" t="s">
        <v>1224</v>
      </c>
      <c r="G1359" s="231">
        <v>0</v>
      </c>
      <c r="H1359" s="232">
        <v>0</v>
      </c>
    </row>
    <row r="1360" spans="6:8" ht="24.75" customHeight="1">
      <c r="F1360" s="182" t="s">
        <v>1225</v>
      </c>
      <c r="G1360" s="231">
        <v>76</v>
      </c>
      <c r="H1360" s="232">
        <v>76</v>
      </c>
    </row>
    <row r="1361" spans="6:8" ht="24.75" customHeight="1">
      <c r="F1361" s="182" t="s">
        <v>1226</v>
      </c>
      <c r="G1361" s="231">
        <v>0</v>
      </c>
      <c r="H1361" s="232">
        <v>0</v>
      </c>
    </row>
    <row r="1362" spans="6:8" ht="24.75" customHeight="1">
      <c r="F1362" s="182" t="s">
        <v>1227</v>
      </c>
      <c r="G1362" s="231">
        <v>0</v>
      </c>
      <c r="H1362" s="232">
        <v>0</v>
      </c>
    </row>
    <row r="1363" spans="6:8" ht="24.75" customHeight="1">
      <c r="F1363" s="233" t="s">
        <v>1228</v>
      </c>
      <c r="G1363" s="231">
        <f>SUM(G1364:G1374)</f>
        <v>0</v>
      </c>
      <c r="H1363" s="232">
        <f>SUM(H1364:H1374)</f>
        <v>0</v>
      </c>
    </row>
    <row r="1364" spans="6:8" ht="24.75" customHeight="1">
      <c r="F1364" s="182" t="s">
        <v>1229</v>
      </c>
      <c r="G1364" s="231">
        <v>0</v>
      </c>
      <c r="H1364" s="232">
        <v>0</v>
      </c>
    </row>
    <row r="1365" spans="6:8" ht="24.75" customHeight="1">
      <c r="F1365" s="182" t="s">
        <v>1230</v>
      </c>
      <c r="G1365" s="231">
        <v>0</v>
      </c>
      <c r="H1365" s="232">
        <v>0</v>
      </c>
    </row>
    <row r="1366" spans="6:8" ht="24.75" customHeight="1">
      <c r="F1366" s="182" t="s">
        <v>1231</v>
      </c>
      <c r="G1366" s="231">
        <v>0</v>
      </c>
      <c r="H1366" s="232">
        <v>0</v>
      </c>
    </row>
    <row r="1367" spans="6:8" ht="24.75" customHeight="1">
      <c r="F1367" s="182" t="s">
        <v>1232</v>
      </c>
      <c r="G1367" s="231">
        <v>0</v>
      </c>
      <c r="H1367" s="232">
        <v>0</v>
      </c>
    </row>
    <row r="1368" spans="6:8" ht="24.75" customHeight="1">
      <c r="F1368" s="182" t="s">
        <v>1233</v>
      </c>
      <c r="G1368" s="231">
        <v>0</v>
      </c>
      <c r="H1368" s="232">
        <v>0</v>
      </c>
    </row>
    <row r="1369" spans="6:8" ht="24.75" customHeight="1">
      <c r="F1369" s="182" t="s">
        <v>1234</v>
      </c>
      <c r="G1369" s="231">
        <v>0</v>
      </c>
      <c r="H1369" s="232">
        <v>0</v>
      </c>
    </row>
    <row r="1370" spans="6:8" ht="24.75" customHeight="1">
      <c r="F1370" s="182" t="s">
        <v>1235</v>
      </c>
      <c r="G1370" s="231">
        <v>0</v>
      </c>
      <c r="H1370" s="232">
        <v>0</v>
      </c>
    </row>
    <row r="1371" spans="6:8" ht="24.75" customHeight="1">
      <c r="F1371" s="182" t="s">
        <v>1236</v>
      </c>
      <c r="G1371" s="231">
        <v>0</v>
      </c>
      <c r="H1371" s="232">
        <v>0</v>
      </c>
    </row>
    <row r="1372" spans="6:8" ht="24.75" customHeight="1">
      <c r="F1372" s="182" t="s">
        <v>1237</v>
      </c>
      <c r="G1372" s="231">
        <v>0</v>
      </c>
      <c r="H1372" s="232">
        <v>0</v>
      </c>
    </row>
    <row r="1373" spans="6:8" ht="24.75" customHeight="1">
      <c r="F1373" s="182" t="s">
        <v>1238</v>
      </c>
      <c r="G1373" s="231">
        <v>0</v>
      </c>
      <c r="H1373" s="232">
        <v>0</v>
      </c>
    </row>
    <row r="1374" spans="6:8" ht="24.75" customHeight="1">
      <c r="F1374" s="182" t="s">
        <v>1239</v>
      </c>
      <c r="G1374" s="231">
        <v>0</v>
      </c>
      <c r="H1374" s="232">
        <v>0</v>
      </c>
    </row>
    <row r="1375" spans="6:8" ht="24.75" customHeight="1">
      <c r="F1375" s="233" t="s">
        <v>1240</v>
      </c>
      <c r="G1375" s="231">
        <f>G1376</f>
        <v>977</v>
      </c>
      <c r="H1375" s="232">
        <f>H1376</f>
        <v>977</v>
      </c>
    </row>
    <row r="1376" spans="6:8" ht="24.75" customHeight="1">
      <c r="F1376" s="233" t="s">
        <v>1241</v>
      </c>
      <c r="G1376" s="231">
        <f>G1377</f>
        <v>977</v>
      </c>
      <c r="H1376" s="232">
        <f>H1377</f>
        <v>977</v>
      </c>
    </row>
    <row r="1377" spans="6:8" ht="24.75" customHeight="1">
      <c r="F1377" s="235" t="s">
        <v>1242</v>
      </c>
      <c r="G1377" s="231">
        <v>977</v>
      </c>
      <c r="H1377" s="232">
        <v>977</v>
      </c>
    </row>
    <row r="1378" spans="6:8" ht="24.75" customHeight="1">
      <c r="F1378" s="233" t="s">
        <v>1243</v>
      </c>
      <c r="G1378" s="231">
        <f>SUM(G1379,G1380,G1385)</f>
        <v>993</v>
      </c>
      <c r="H1378" s="232">
        <f>SUM(H1379,H1380,H1385)</f>
        <v>993</v>
      </c>
    </row>
    <row r="1379" spans="6:8" ht="24.75" customHeight="1">
      <c r="F1379" s="233" t="s">
        <v>1462</v>
      </c>
      <c r="G1379" s="231">
        <v>0</v>
      </c>
      <c r="H1379" s="232">
        <v>0</v>
      </c>
    </row>
    <row r="1380" spans="6:8" ht="24.75" customHeight="1">
      <c r="F1380" s="233" t="s">
        <v>1463</v>
      </c>
      <c r="G1380" s="231">
        <f>SUM(G1381:G1384)</f>
        <v>0</v>
      </c>
      <c r="H1380" s="232">
        <f>SUM(H1381:H1384)</f>
        <v>0</v>
      </c>
    </row>
    <row r="1381" spans="6:8" ht="24.75" customHeight="1">
      <c r="F1381" s="182" t="s">
        <v>1464</v>
      </c>
      <c r="G1381" s="231">
        <v>0</v>
      </c>
      <c r="H1381" s="232">
        <v>0</v>
      </c>
    </row>
    <row r="1382" spans="6:8" ht="24.75" customHeight="1">
      <c r="F1382" s="182" t="s">
        <v>1465</v>
      </c>
      <c r="G1382" s="231">
        <v>0</v>
      </c>
      <c r="H1382" s="232">
        <v>0</v>
      </c>
    </row>
    <row r="1383" spans="6:8" ht="24.75" customHeight="1">
      <c r="F1383" s="182" t="s">
        <v>1466</v>
      </c>
      <c r="G1383" s="231">
        <v>0</v>
      </c>
      <c r="H1383" s="232">
        <v>0</v>
      </c>
    </row>
    <row r="1384" spans="6:8" ht="24.75" customHeight="1">
      <c r="F1384" s="182" t="s">
        <v>1467</v>
      </c>
      <c r="G1384" s="231">
        <v>0</v>
      </c>
      <c r="H1384" s="232">
        <v>0</v>
      </c>
    </row>
    <row r="1385" spans="6:8" ht="24.75" customHeight="1">
      <c r="F1385" s="233" t="s">
        <v>1468</v>
      </c>
      <c r="G1385" s="231">
        <f>SUM(G1386:G1389)</f>
        <v>993</v>
      </c>
      <c r="H1385" s="232">
        <f>SUM(H1386:H1389)</f>
        <v>993</v>
      </c>
    </row>
    <row r="1386" spans="6:8" ht="24.75" customHeight="1">
      <c r="F1386" s="182" t="s">
        <v>1469</v>
      </c>
      <c r="G1386" s="231">
        <v>0</v>
      </c>
      <c r="H1386" s="232">
        <v>0</v>
      </c>
    </row>
    <row r="1387" spans="6:8" ht="24.75" customHeight="1">
      <c r="F1387" s="182" t="s">
        <v>1470</v>
      </c>
      <c r="G1387" s="231">
        <v>0</v>
      </c>
      <c r="H1387" s="232">
        <v>0</v>
      </c>
    </row>
    <row r="1388" spans="6:8" ht="24.75" customHeight="1">
      <c r="F1388" s="182" t="s">
        <v>1471</v>
      </c>
      <c r="G1388" s="231">
        <v>0</v>
      </c>
      <c r="H1388" s="232">
        <v>0</v>
      </c>
    </row>
    <row r="1389" spans="6:8" ht="24.75" customHeight="1">
      <c r="F1389" s="182" t="s">
        <v>1472</v>
      </c>
      <c r="G1389" s="231">
        <v>993</v>
      </c>
      <c r="H1389" s="232">
        <v>993</v>
      </c>
    </row>
    <row r="1390" spans="6:8" ht="24.75" customHeight="1">
      <c r="F1390" s="233" t="s">
        <v>1244</v>
      </c>
      <c r="G1390" s="231">
        <f>G1391+G1392+G1393</f>
        <v>21</v>
      </c>
      <c r="H1390" s="232">
        <f>H1391+H1392+H1393</f>
        <v>21</v>
      </c>
    </row>
    <row r="1391" spans="6:8" ht="24.75" customHeight="1">
      <c r="F1391" s="233" t="s">
        <v>1473</v>
      </c>
      <c r="G1391" s="231">
        <v>0</v>
      </c>
      <c r="H1391" s="232">
        <v>0</v>
      </c>
    </row>
    <row r="1392" spans="6:8" ht="24.75" customHeight="1">
      <c r="F1392" s="233" t="s">
        <v>1474</v>
      </c>
      <c r="G1392" s="231">
        <v>0</v>
      </c>
      <c r="H1392" s="232">
        <v>0</v>
      </c>
    </row>
    <row r="1393" spans="6:8" ht="24.75" customHeight="1">
      <c r="F1393" s="233" t="s">
        <v>1475</v>
      </c>
      <c r="G1393" s="231">
        <v>21</v>
      </c>
      <c r="H1393" s="232">
        <v>21</v>
      </c>
    </row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</sheetData>
  <sheetProtection/>
  <mergeCells count="13">
    <mergeCell ref="D4:D5"/>
    <mergeCell ref="E4:E5"/>
    <mergeCell ref="F4:F5"/>
    <mergeCell ref="G4:G5"/>
    <mergeCell ref="H4:H5"/>
    <mergeCell ref="A1:L1"/>
    <mergeCell ref="A3:E3"/>
    <mergeCell ref="F3:L3"/>
    <mergeCell ref="I4:J4"/>
    <mergeCell ref="K4:L4"/>
    <mergeCell ref="A4:A5"/>
    <mergeCell ref="B4:B5"/>
    <mergeCell ref="C4:C5"/>
  </mergeCells>
  <printOptions/>
  <pageMargins left="1.12" right="0.7" top="0.31" bottom="0.23" header="0.17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J3" sqref="J3"/>
    </sheetView>
  </sheetViews>
  <sheetFormatPr defaultColWidth="9.00390625" defaultRowHeight="15"/>
  <cols>
    <col min="8" max="8" width="53.421875" style="0" customWidth="1"/>
  </cols>
  <sheetData>
    <row r="1" spans="1:8" ht="57.75" customHeight="1">
      <c r="A1" s="326" t="s">
        <v>1544</v>
      </c>
      <c r="B1" s="327"/>
      <c r="C1" s="327"/>
      <c r="D1" s="327"/>
      <c r="E1" s="327"/>
      <c r="F1" s="327"/>
      <c r="G1" s="327"/>
      <c r="H1" s="327"/>
    </row>
    <row r="2" spans="1:8" ht="48.75" customHeight="1">
      <c r="A2" s="327"/>
      <c r="B2" s="327"/>
      <c r="C2" s="327"/>
      <c r="D2" s="327"/>
      <c r="E2" s="327"/>
      <c r="F2" s="327"/>
      <c r="G2" s="327"/>
      <c r="H2" s="327"/>
    </row>
    <row r="3" spans="1:8" ht="55.5" customHeight="1">
      <c r="A3" s="327"/>
      <c r="B3" s="327"/>
      <c r="C3" s="327"/>
      <c r="D3" s="327"/>
      <c r="E3" s="327"/>
      <c r="F3" s="327"/>
      <c r="G3" s="327"/>
      <c r="H3" s="327"/>
    </row>
    <row r="4" spans="1:8" ht="48.75" customHeight="1">
      <c r="A4" s="327"/>
      <c r="B4" s="327"/>
      <c r="C4" s="327"/>
      <c r="D4" s="327"/>
      <c r="E4" s="327"/>
      <c r="F4" s="327"/>
      <c r="G4" s="327"/>
      <c r="H4" s="327"/>
    </row>
    <row r="5" spans="1:8" ht="48.75" customHeight="1">
      <c r="A5" s="327"/>
      <c r="B5" s="327"/>
      <c r="C5" s="327"/>
      <c r="D5" s="327"/>
      <c r="E5" s="327"/>
      <c r="F5" s="327"/>
      <c r="G5" s="327"/>
      <c r="H5" s="327"/>
    </row>
    <row r="6" spans="1:8" ht="48.75" customHeight="1">
      <c r="A6" s="327"/>
      <c r="B6" s="327"/>
      <c r="C6" s="327"/>
      <c r="D6" s="327"/>
      <c r="E6" s="327"/>
      <c r="F6" s="327"/>
      <c r="G6" s="327"/>
      <c r="H6" s="327"/>
    </row>
    <row r="7" spans="1:8" ht="48.75" customHeight="1">
      <c r="A7" s="327"/>
      <c r="B7" s="327"/>
      <c r="C7" s="327"/>
      <c r="D7" s="327"/>
      <c r="E7" s="327"/>
      <c r="F7" s="327"/>
      <c r="G7" s="327"/>
      <c r="H7" s="327"/>
    </row>
    <row r="8" spans="1:8" ht="99.75" customHeight="1">
      <c r="A8" s="327"/>
      <c r="B8" s="327"/>
      <c r="C8" s="327"/>
      <c r="D8" s="327"/>
      <c r="E8" s="327"/>
      <c r="F8" s="327"/>
      <c r="G8" s="327"/>
      <c r="H8" s="327"/>
    </row>
  </sheetData>
  <sheetProtection/>
  <mergeCells count="1">
    <mergeCell ref="A1:H8"/>
  </mergeCells>
  <printOptions/>
  <pageMargins left="0.7480314960629921" right="0.7480314960629921" top="0.63" bottom="0.41" header="0.17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A57" sqref="A57:B101"/>
    </sheetView>
  </sheetViews>
  <sheetFormatPr defaultColWidth="24.57421875" defaultRowHeight="15"/>
  <cols>
    <col min="1" max="1" width="49.421875" style="0" customWidth="1"/>
    <col min="2" max="2" width="31.8515625" style="28" customWidth="1"/>
  </cols>
  <sheetData>
    <row r="1" spans="1:2" ht="72" customHeight="1">
      <c r="A1" s="259" t="s">
        <v>1478</v>
      </c>
      <c r="B1" s="259"/>
    </row>
    <row r="2" spans="1:2" s="129" customFormat="1" ht="16.5" customHeight="1">
      <c r="A2" s="113"/>
      <c r="B2" s="130" t="s">
        <v>1245</v>
      </c>
    </row>
    <row r="3" ht="33" customHeight="1">
      <c r="B3" s="29" t="s">
        <v>3</v>
      </c>
    </row>
    <row r="4" spans="1:2" s="25" customFormat="1" ht="24" customHeight="1">
      <c r="A4" s="131" t="s">
        <v>1246</v>
      </c>
      <c r="B4" s="132" t="s">
        <v>200</v>
      </c>
    </row>
    <row r="5" spans="1:2" s="26" customFormat="1" ht="24" customHeight="1">
      <c r="A5" s="32" t="s">
        <v>34</v>
      </c>
      <c r="B5" s="123">
        <f>B6+B15+B43+B57+B62+B65+B68+B79+B95</f>
        <v>141610</v>
      </c>
    </row>
    <row r="6" spans="1:2" s="26" customFormat="1" ht="24" customHeight="1">
      <c r="A6" s="33" t="s">
        <v>35</v>
      </c>
      <c r="B6" s="123">
        <f>SUM(B7:B14)</f>
        <v>78711</v>
      </c>
    </row>
    <row r="7" spans="1:2" ht="24" customHeight="1">
      <c r="A7" s="34" t="s">
        <v>125</v>
      </c>
      <c r="B7" s="133">
        <v>30986</v>
      </c>
    </row>
    <row r="8" spans="1:2" ht="24" customHeight="1">
      <c r="A8" s="34" t="s">
        <v>126</v>
      </c>
      <c r="B8" s="133">
        <v>33208</v>
      </c>
    </row>
    <row r="9" spans="1:2" ht="24" customHeight="1">
      <c r="A9" s="34" t="s">
        <v>127</v>
      </c>
      <c r="B9" s="133">
        <v>2463</v>
      </c>
    </row>
    <row r="10" spans="1:2" ht="24" customHeight="1">
      <c r="A10" s="34" t="s">
        <v>128</v>
      </c>
      <c r="B10" s="133">
        <v>4099</v>
      </c>
    </row>
    <row r="11" spans="1:2" ht="24" customHeight="1">
      <c r="A11" s="34" t="s">
        <v>129</v>
      </c>
      <c r="B11" s="133">
        <v>267</v>
      </c>
    </row>
    <row r="12" spans="1:2" ht="24" customHeight="1">
      <c r="A12" s="34" t="s">
        <v>130</v>
      </c>
      <c r="B12" s="133">
        <v>3512</v>
      </c>
    </row>
    <row r="13" spans="1:2" s="227" customFormat="1" ht="24" customHeight="1">
      <c r="A13" s="238" t="s">
        <v>1477</v>
      </c>
      <c r="B13" s="133">
        <v>836</v>
      </c>
    </row>
    <row r="14" spans="1:2" ht="24" customHeight="1">
      <c r="A14" s="34" t="s">
        <v>131</v>
      </c>
      <c r="B14" s="133">
        <v>3340</v>
      </c>
    </row>
    <row r="15" spans="1:2" s="26" customFormat="1" ht="24" customHeight="1">
      <c r="A15" s="33" t="s">
        <v>132</v>
      </c>
      <c r="B15" s="123">
        <f>SUM(B16:B42)</f>
        <v>20688</v>
      </c>
    </row>
    <row r="16" spans="1:2" ht="24" customHeight="1">
      <c r="A16" s="34" t="s">
        <v>133</v>
      </c>
      <c r="B16" s="133">
        <v>4131</v>
      </c>
    </row>
    <row r="17" spans="1:2" ht="24" customHeight="1">
      <c r="A17" s="34" t="s">
        <v>134</v>
      </c>
      <c r="B17" s="133">
        <v>1194</v>
      </c>
    </row>
    <row r="18" spans="1:2" ht="24" customHeight="1">
      <c r="A18" s="34" t="s">
        <v>135</v>
      </c>
      <c r="B18" s="133">
        <v>85</v>
      </c>
    </row>
    <row r="19" spans="1:2" ht="24" customHeight="1">
      <c r="A19" s="34" t="s">
        <v>136</v>
      </c>
      <c r="B19" s="133">
        <v>45</v>
      </c>
    </row>
    <row r="20" spans="1:2" ht="24" customHeight="1">
      <c r="A20" s="34" t="s">
        <v>137</v>
      </c>
      <c r="B20" s="133">
        <v>326</v>
      </c>
    </row>
    <row r="21" spans="1:2" ht="24" customHeight="1">
      <c r="A21" s="34" t="s">
        <v>138</v>
      </c>
      <c r="B21" s="133">
        <v>1120</v>
      </c>
    </row>
    <row r="22" spans="1:2" ht="24" customHeight="1">
      <c r="A22" s="34" t="s">
        <v>139</v>
      </c>
      <c r="B22" s="133">
        <v>510</v>
      </c>
    </row>
    <row r="23" spans="1:2" ht="24" customHeight="1">
      <c r="A23" s="34" t="s">
        <v>140</v>
      </c>
      <c r="B23" s="133">
        <v>0</v>
      </c>
    </row>
    <row r="24" spans="1:2" ht="24" customHeight="1">
      <c r="A24" s="34" t="s">
        <v>141</v>
      </c>
      <c r="B24" s="133">
        <v>89</v>
      </c>
    </row>
    <row r="25" spans="1:2" ht="24" customHeight="1">
      <c r="A25" s="34" t="s">
        <v>142</v>
      </c>
      <c r="B25" s="133">
        <v>1291</v>
      </c>
    </row>
    <row r="26" spans="1:2" s="27" customFormat="1" ht="24" customHeight="1">
      <c r="A26" s="35" t="s">
        <v>143</v>
      </c>
      <c r="B26" s="134">
        <v>6</v>
      </c>
    </row>
    <row r="27" spans="1:2" ht="24" customHeight="1">
      <c r="A27" s="34" t="s">
        <v>144</v>
      </c>
      <c r="B27" s="133">
        <v>3305</v>
      </c>
    </row>
    <row r="28" spans="1:2" ht="24" customHeight="1">
      <c r="A28" s="34" t="s">
        <v>145</v>
      </c>
      <c r="B28" s="133">
        <v>101</v>
      </c>
    </row>
    <row r="29" spans="1:2" ht="24" customHeight="1">
      <c r="A29" s="34" t="s">
        <v>146</v>
      </c>
      <c r="B29" s="133">
        <v>497</v>
      </c>
    </row>
    <row r="30" spans="1:2" ht="24" customHeight="1">
      <c r="A30" s="34" t="s">
        <v>147</v>
      </c>
      <c r="B30" s="133">
        <v>1194</v>
      </c>
    </row>
    <row r="31" spans="1:2" s="27" customFormat="1" ht="24" customHeight="1">
      <c r="A31" s="35" t="s">
        <v>148</v>
      </c>
      <c r="B31" s="134">
        <v>325</v>
      </c>
    </row>
    <row r="32" spans="1:2" ht="24" customHeight="1">
      <c r="A32" s="34" t="s">
        <v>149</v>
      </c>
      <c r="B32" s="133">
        <v>2426</v>
      </c>
    </row>
    <row r="33" spans="1:2" ht="24" customHeight="1">
      <c r="A33" s="34" t="s">
        <v>150</v>
      </c>
      <c r="B33" s="133">
        <v>130</v>
      </c>
    </row>
    <row r="34" spans="1:2" ht="24" customHeight="1">
      <c r="A34" s="34" t="s">
        <v>151</v>
      </c>
      <c r="B34" s="133">
        <v>29</v>
      </c>
    </row>
    <row r="35" spans="1:2" ht="24" customHeight="1">
      <c r="A35" s="34" t="s">
        <v>152</v>
      </c>
      <c r="B35" s="133">
        <v>375</v>
      </c>
    </row>
    <row r="36" spans="1:2" ht="24" customHeight="1">
      <c r="A36" s="34" t="s">
        <v>153</v>
      </c>
      <c r="B36" s="133">
        <v>101</v>
      </c>
    </row>
    <row r="37" spans="1:2" ht="24" customHeight="1">
      <c r="A37" s="34" t="s">
        <v>154</v>
      </c>
      <c r="B37" s="133">
        <v>320</v>
      </c>
    </row>
    <row r="38" spans="1:2" ht="24" customHeight="1">
      <c r="A38" s="34" t="s">
        <v>155</v>
      </c>
      <c r="B38" s="133">
        <v>52</v>
      </c>
    </row>
    <row r="39" spans="1:2" s="27" customFormat="1" ht="24" customHeight="1">
      <c r="A39" s="35" t="s">
        <v>156</v>
      </c>
      <c r="B39" s="134">
        <v>747</v>
      </c>
    </row>
    <row r="40" spans="1:2" ht="24" customHeight="1">
      <c r="A40" s="34" t="s">
        <v>157</v>
      </c>
      <c r="B40" s="133">
        <v>1037</v>
      </c>
    </row>
    <row r="41" spans="1:2" ht="24" customHeight="1">
      <c r="A41" s="34" t="s">
        <v>158</v>
      </c>
      <c r="B41" s="133">
        <v>35</v>
      </c>
    </row>
    <row r="42" spans="1:2" ht="24" customHeight="1">
      <c r="A42" s="34" t="s">
        <v>159</v>
      </c>
      <c r="B42" s="133">
        <v>1217</v>
      </c>
    </row>
    <row r="43" spans="1:2" s="26" customFormat="1" ht="24" customHeight="1">
      <c r="A43" s="33" t="s">
        <v>160</v>
      </c>
      <c r="B43" s="123">
        <f>SUM(B44:B56)</f>
        <v>40562</v>
      </c>
    </row>
    <row r="44" spans="1:2" ht="24" customHeight="1">
      <c r="A44" s="36" t="s">
        <v>161</v>
      </c>
      <c r="B44" s="133">
        <v>805</v>
      </c>
    </row>
    <row r="45" spans="1:2" ht="24" customHeight="1">
      <c r="A45" s="36" t="s">
        <v>162</v>
      </c>
      <c r="B45" s="133">
        <v>21534</v>
      </c>
    </row>
    <row r="46" spans="1:2" ht="24" customHeight="1">
      <c r="A46" s="36" t="s">
        <v>163</v>
      </c>
      <c r="B46" s="133">
        <v>1</v>
      </c>
    </row>
    <row r="47" spans="1:2" ht="24" customHeight="1">
      <c r="A47" s="36" t="s">
        <v>164</v>
      </c>
      <c r="B47" s="133">
        <v>1685</v>
      </c>
    </row>
    <row r="48" spans="1:2" ht="24" customHeight="1">
      <c r="A48" s="36" t="s">
        <v>165</v>
      </c>
      <c r="B48" s="133">
        <v>4581</v>
      </c>
    </row>
    <row r="49" spans="1:2" ht="24" customHeight="1">
      <c r="A49" s="36" t="s">
        <v>1479</v>
      </c>
      <c r="B49" s="133">
        <v>274</v>
      </c>
    </row>
    <row r="50" spans="1:2" s="227" customFormat="1" ht="24" customHeight="1">
      <c r="A50" s="36" t="s">
        <v>1480</v>
      </c>
      <c r="B50" s="133">
        <v>252</v>
      </c>
    </row>
    <row r="51" spans="1:2" s="227" customFormat="1" ht="24" customHeight="1">
      <c r="A51" s="36" t="s">
        <v>1481</v>
      </c>
      <c r="B51" s="133">
        <v>856</v>
      </c>
    </row>
    <row r="52" spans="1:2" s="227" customFormat="1" ht="24" customHeight="1">
      <c r="A52" s="36" t="s">
        <v>1482</v>
      </c>
      <c r="B52" s="133">
        <v>151</v>
      </c>
    </row>
    <row r="53" spans="1:2" s="227" customFormat="1" ht="24" customHeight="1">
      <c r="A53" s="36" t="s">
        <v>1483</v>
      </c>
      <c r="B53" s="133">
        <v>385</v>
      </c>
    </row>
    <row r="54" spans="1:2" ht="24" customHeight="1">
      <c r="A54" s="36" t="s">
        <v>166</v>
      </c>
      <c r="B54" s="133">
        <v>5248</v>
      </c>
    </row>
    <row r="55" spans="1:2" ht="24" customHeight="1">
      <c r="A55" s="36" t="s">
        <v>167</v>
      </c>
      <c r="B55" s="133">
        <v>4521</v>
      </c>
    </row>
    <row r="56" spans="1:2" s="241" customFormat="1" ht="23.25" customHeight="1">
      <c r="A56" s="239" t="s">
        <v>168</v>
      </c>
      <c r="B56" s="240">
        <v>269</v>
      </c>
    </row>
    <row r="57" spans="1:2" s="241" customFormat="1" ht="23.25" customHeight="1">
      <c r="A57" s="243" t="s">
        <v>1484</v>
      </c>
      <c r="B57" s="244">
        <f>SUM(B58:B61)</f>
        <v>0</v>
      </c>
    </row>
    <row r="58" spans="1:2" s="241" customFormat="1" ht="23.25" customHeight="1">
      <c r="A58" s="242" t="s">
        <v>1485</v>
      </c>
      <c r="B58" s="240">
        <v>0</v>
      </c>
    </row>
    <row r="59" spans="1:2" s="241" customFormat="1" ht="23.25" customHeight="1">
      <c r="A59" s="242" t="s">
        <v>1486</v>
      </c>
      <c r="B59" s="240">
        <v>0</v>
      </c>
    </row>
    <row r="60" spans="1:2" s="241" customFormat="1" ht="23.25" customHeight="1">
      <c r="A60" s="242" t="s">
        <v>1487</v>
      </c>
      <c r="B60" s="240">
        <v>0</v>
      </c>
    </row>
    <row r="61" spans="1:2" s="241" customFormat="1" ht="23.25" customHeight="1">
      <c r="A61" s="242" t="s">
        <v>1488</v>
      </c>
      <c r="B61" s="240">
        <v>0</v>
      </c>
    </row>
    <row r="62" spans="1:2" s="241" customFormat="1" ht="23.25" customHeight="1">
      <c r="A62" s="243" t="s">
        <v>1489</v>
      </c>
      <c r="B62" s="244">
        <f>SUM(B63:B64)</f>
        <v>0</v>
      </c>
    </row>
    <row r="63" spans="1:2" s="241" customFormat="1" ht="23.25" customHeight="1">
      <c r="A63" s="242" t="s">
        <v>1490</v>
      </c>
      <c r="B63" s="240">
        <v>0</v>
      </c>
    </row>
    <row r="64" spans="1:2" s="241" customFormat="1" ht="23.25" customHeight="1">
      <c r="A64" s="242" t="s">
        <v>1491</v>
      </c>
      <c r="B64" s="240">
        <v>0</v>
      </c>
    </row>
    <row r="65" spans="1:2" s="241" customFormat="1" ht="23.25" customHeight="1">
      <c r="A65" s="243" t="s">
        <v>1492</v>
      </c>
      <c r="B65" s="244">
        <f>SUM(B66:B67)</f>
        <v>9</v>
      </c>
    </row>
    <row r="66" spans="1:2" s="241" customFormat="1" ht="23.25" customHeight="1">
      <c r="A66" s="242" t="s">
        <v>1493</v>
      </c>
      <c r="B66" s="240">
        <v>9</v>
      </c>
    </row>
    <row r="67" spans="1:2" s="241" customFormat="1" ht="23.25" customHeight="1">
      <c r="A67" s="242" t="s">
        <v>1494</v>
      </c>
      <c r="B67" s="240"/>
    </row>
    <row r="68" spans="1:2" s="241" customFormat="1" ht="23.25" customHeight="1">
      <c r="A68" s="243" t="s">
        <v>1495</v>
      </c>
      <c r="B68" s="244">
        <f>SUM(B69:B78)</f>
        <v>0</v>
      </c>
    </row>
    <row r="69" spans="1:2" s="241" customFormat="1" ht="23.25" customHeight="1">
      <c r="A69" s="242" t="s">
        <v>1496</v>
      </c>
      <c r="B69" s="240">
        <v>0</v>
      </c>
    </row>
    <row r="70" spans="1:2" s="241" customFormat="1" ht="23.25" customHeight="1">
      <c r="A70" s="242" t="s">
        <v>1497</v>
      </c>
      <c r="B70" s="240">
        <v>0</v>
      </c>
    </row>
    <row r="71" spans="1:2" s="241" customFormat="1" ht="23.25" customHeight="1">
      <c r="A71" s="242" t="s">
        <v>1498</v>
      </c>
      <c r="B71" s="240">
        <v>0</v>
      </c>
    </row>
    <row r="72" spans="1:2" s="241" customFormat="1" ht="23.25" customHeight="1">
      <c r="A72" s="242" t="s">
        <v>1499</v>
      </c>
      <c r="B72" s="240">
        <v>0</v>
      </c>
    </row>
    <row r="73" spans="1:2" s="241" customFormat="1" ht="23.25" customHeight="1">
      <c r="A73" s="242" t="s">
        <v>1500</v>
      </c>
      <c r="B73" s="240">
        <v>0</v>
      </c>
    </row>
    <row r="74" spans="1:2" s="241" customFormat="1" ht="23.25" customHeight="1">
      <c r="A74" s="242" t="s">
        <v>1501</v>
      </c>
      <c r="B74" s="240">
        <v>0</v>
      </c>
    </row>
    <row r="75" spans="1:2" s="241" customFormat="1" ht="23.25" customHeight="1">
      <c r="A75" s="242" t="s">
        <v>1502</v>
      </c>
      <c r="B75" s="240">
        <v>0</v>
      </c>
    </row>
    <row r="76" spans="1:2" s="241" customFormat="1" ht="23.25" customHeight="1">
      <c r="A76" s="242" t="s">
        <v>1503</v>
      </c>
      <c r="B76" s="240">
        <v>0</v>
      </c>
    </row>
    <row r="77" spans="1:2" s="241" customFormat="1" ht="23.25" customHeight="1">
      <c r="A77" s="242" t="s">
        <v>1504</v>
      </c>
      <c r="B77" s="240">
        <v>0</v>
      </c>
    </row>
    <row r="78" spans="1:2" s="241" customFormat="1" ht="23.25" customHeight="1">
      <c r="A78" s="242" t="s">
        <v>1505</v>
      </c>
      <c r="B78" s="240">
        <v>0</v>
      </c>
    </row>
    <row r="79" spans="1:2" s="241" customFormat="1" ht="23.25" customHeight="1">
      <c r="A79" s="243" t="s">
        <v>1506</v>
      </c>
      <c r="B79" s="244">
        <f>SUM(B80:B94)</f>
        <v>1640</v>
      </c>
    </row>
    <row r="80" spans="1:2" s="241" customFormat="1" ht="23.25" customHeight="1">
      <c r="A80" s="242" t="s">
        <v>1496</v>
      </c>
      <c r="B80" s="240">
        <v>0</v>
      </c>
    </row>
    <row r="81" spans="1:2" s="241" customFormat="1" ht="23.25" customHeight="1">
      <c r="A81" s="242" t="s">
        <v>1497</v>
      </c>
      <c r="B81" s="240">
        <v>808</v>
      </c>
    </row>
    <row r="82" spans="1:2" s="241" customFormat="1" ht="23.25" customHeight="1">
      <c r="A82" s="242" t="s">
        <v>1498</v>
      </c>
      <c r="B82" s="240">
        <v>542</v>
      </c>
    </row>
    <row r="83" spans="1:2" s="241" customFormat="1" ht="23.25" customHeight="1">
      <c r="A83" s="242" t="s">
        <v>1499</v>
      </c>
      <c r="B83" s="240">
        <v>0</v>
      </c>
    </row>
    <row r="84" spans="1:2" s="241" customFormat="1" ht="23.25" customHeight="1">
      <c r="A84" s="242" t="s">
        <v>1500</v>
      </c>
      <c r="B84" s="240">
        <v>0</v>
      </c>
    </row>
    <row r="85" spans="1:2" s="241" customFormat="1" ht="23.25" customHeight="1">
      <c r="A85" s="242" t="s">
        <v>1501</v>
      </c>
      <c r="B85" s="240">
        <v>114</v>
      </c>
    </row>
    <row r="86" spans="1:2" s="241" customFormat="1" ht="23.25" customHeight="1">
      <c r="A86" s="242" t="s">
        <v>1502</v>
      </c>
      <c r="B86" s="240">
        <v>0</v>
      </c>
    </row>
    <row r="87" spans="1:2" s="241" customFormat="1" ht="23.25" customHeight="1">
      <c r="A87" s="242" t="s">
        <v>1507</v>
      </c>
      <c r="B87" s="240">
        <v>0</v>
      </c>
    </row>
    <row r="88" spans="1:2" s="241" customFormat="1" ht="23.25" customHeight="1">
      <c r="A88" s="242" t="s">
        <v>1508</v>
      </c>
      <c r="B88" s="240">
        <v>0</v>
      </c>
    </row>
    <row r="89" spans="1:2" s="241" customFormat="1" ht="23.25" customHeight="1">
      <c r="A89" s="242" t="s">
        <v>1509</v>
      </c>
      <c r="B89" s="240">
        <v>0</v>
      </c>
    </row>
    <row r="90" spans="1:2" s="241" customFormat="1" ht="23.25" customHeight="1">
      <c r="A90" s="242" t="s">
        <v>1510</v>
      </c>
      <c r="B90" s="240">
        <v>0</v>
      </c>
    </row>
    <row r="91" spans="1:2" s="241" customFormat="1" ht="23.25" customHeight="1">
      <c r="A91" s="242" t="s">
        <v>1503</v>
      </c>
      <c r="B91" s="240">
        <v>74</v>
      </c>
    </row>
    <row r="92" spans="1:2" s="241" customFormat="1" ht="23.25" customHeight="1">
      <c r="A92" s="242" t="s">
        <v>1504</v>
      </c>
      <c r="B92" s="240">
        <v>27</v>
      </c>
    </row>
    <row r="93" spans="1:2" s="241" customFormat="1" ht="23.25" customHeight="1">
      <c r="A93" s="242" t="s">
        <v>1511</v>
      </c>
      <c r="B93" s="240">
        <v>0</v>
      </c>
    </row>
    <row r="94" spans="1:2" s="241" customFormat="1" ht="23.25" customHeight="1">
      <c r="A94" s="242" t="s">
        <v>40</v>
      </c>
      <c r="B94" s="240">
        <v>75</v>
      </c>
    </row>
    <row r="95" spans="1:2" s="241" customFormat="1" ht="23.25" customHeight="1">
      <c r="A95" s="243" t="s">
        <v>1512</v>
      </c>
      <c r="B95" s="244">
        <f>SUM(B96:B101)</f>
        <v>0</v>
      </c>
    </row>
    <row r="96" spans="1:2" s="241" customFormat="1" ht="23.25" customHeight="1">
      <c r="A96" s="242" t="s">
        <v>1513</v>
      </c>
      <c r="B96" s="240">
        <v>0</v>
      </c>
    </row>
    <row r="97" spans="1:2" s="241" customFormat="1" ht="23.25" customHeight="1">
      <c r="A97" s="242" t="s">
        <v>1514</v>
      </c>
      <c r="B97" s="240">
        <v>0</v>
      </c>
    </row>
    <row r="98" spans="1:2" s="241" customFormat="1" ht="23.25" customHeight="1">
      <c r="A98" s="242" t="s">
        <v>636</v>
      </c>
      <c r="B98" s="240">
        <v>0</v>
      </c>
    </row>
    <row r="99" spans="1:2" s="241" customFormat="1" ht="23.25" customHeight="1">
      <c r="A99" s="242" t="s">
        <v>1515</v>
      </c>
      <c r="B99" s="240">
        <v>0</v>
      </c>
    </row>
    <row r="100" spans="1:2" s="241" customFormat="1" ht="23.25" customHeight="1">
      <c r="A100" s="242" t="s">
        <v>1516</v>
      </c>
      <c r="B100" s="240">
        <v>0</v>
      </c>
    </row>
    <row r="101" spans="1:2" s="241" customFormat="1" ht="23.25" customHeight="1">
      <c r="A101" s="242" t="s">
        <v>41</v>
      </c>
      <c r="B101" s="240">
        <v>0</v>
      </c>
    </row>
  </sheetData>
  <sheetProtection/>
  <mergeCells count="1">
    <mergeCell ref="A1:B1"/>
  </mergeCells>
  <printOptions/>
  <pageMargins left="0.7086614173228347" right="0.7086614173228347" top="0.31496062992125984" bottom="0.31496062992125984" header="0.1574803149606299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3.57421875" style="22" customWidth="1"/>
    <col min="2" max="5" width="13.00390625" style="22" customWidth="1"/>
    <col min="6" max="16384" width="9.00390625" style="22" customWidth="1"/>
  </cols>
  <sheetData>
    <row r="1" spans="1:5" ht="48" customHeight="1">
      <c r="A1" s="274" t="s">
        <v>1517</v>
      </c>
      <c r="B1" s="275"/>
      <c r="C1" s="275"/>
      <c r="D1" s="275"/>
      <c r="E1" s="275"/>
    </row>
    <row r="2" spans="1:5" ht="25.5" customHeight="1">
      <c r="A2" s="280" t="s">
        <v>1247</v>
      </c>
      <c r="B2" s="280"/>
      <c r="C2" s="280"/>
      <c r="D2" s="280"/>
      <c r="E2" s="280"/>
    </row>
    <row r="3" spans="1:5" s="21" customFormat="1" ht="28.5" customHeight="1" thickBot="1">
      <c r="A3" s="23"/>
      <c r="B3" s="23"/>
      <c r="C3" s="276" t="s">
        <v>3</v>
      </c>
      <c r="D3" s="276"/>
      <c r="E3" s="276"/>
    </row>
    <row r="4" spans="1:5" ht="49.5" customHeight="1">
      <c r="A4" s="140" t="s">
        <v>1254</v>
      </c>
      <c r="B4" s="281" t="s">
        <v>200</v>
      </c>
      <c r="C4" s="282"/>
      <c r="D4" s="282"/>
      <c r="E4" s="283"/>
    </row>
    <row r="5" spans="1:5" ht="45" customHeight="1">
      <c r="A5" s="141" t="s">
        <v>1248</v>
      </c>
      <c r="B5" s="284">
        <f>B6+B7+B10</f>
        <v>1930.0699999999997</v>
      </c>
      <c r="C5" s="285"/>
      <c r="D5" s="285"/>
      <c r="E5" s="286"/>
    </row>
    <row r="6" spans="1:7" ht="45" customHeight="1">
      <c r="A6" s="135" t="s">
        <v>1249</v>
      </c>
      <c r="B6" s="287">
        <v>5.58</v>
      </c>
      <c r="C6" s="288"/>
      <c r="D6" s="288"/>
      <c r="E6" s="289"/>
      <c r="G6" s="24"/>
    </row>
    <row r="7" spans="1:5" ht="45" customHeight="1">
      <c r="A7" s="136" t="s">
        <v>1250</v>
      </c>
      <c r="B7" s="287">
        <f>SUM(B8:E9)</f>
        <v>1569.59</v>
      </c>
      <c r="C7" s="288"/>
      <c r="D7" s="288"/>
      <c r="E7" s="289"/>
    </row>
    <row r="8" spans="1:5" ht="45" customHeight="1">
      <c r="A8" s="137" t="s">
        <v>1251</v>
      </c>
      <c r="B8" s="287">
        <v>1052.36</v>
      </c>
      <c r="C8" s="288"/>
      <c r="D8" s="288"/>
      <c r="E8" s="289"/>
    </row>
    <row r="9" spans="1:5" ht="45" customHeight="1" thickBot="1">
      <c r="A9" s="138" t="s">
        <v>1252</v>
      </c>
      <c r="B9" s="290">
        <v>517.23</v>
      </c>
      <c r="C9" s="291"/>
      <c r="D9" s="291"/>
      <c r="E9" s="292"/>
    </row>
    <row r="10" spans="1:5" ht="45" customHeight="1" thickBot="1">
      <c r="A10" s="139" t="s">
        <v>1253</v>
      </c>
      <c r="B10" s="293">
        <v>354.9</v>
      </c>
      <c r="C10" s="294"/>
      <c r="D10" s="294"/>
      <c r="E10" s="295"/>
    </row>
    <row r="11" spans="1:5" ht="77.25" customHeight="1">
      <c r="A11" s="277" t="s">
        <v>1255</v>
      </c>
      <c r="B11" s="278"/>
      <c r="C11" s="278"/>
      <c r="D11" s="278"/>
      <c r="E11" s="278"/>
    </row>
    <row r="14" spans="1:5" ht="14.25">
      <c r="A14" s="279"/>
      <c r="B14" s="279"/>
      <c r="C14" s="279"/>
      <c r="D14" s="279"/>
      <c r="E14" s="279"/>
    </row>
  </sheetData>
  <sheetProtection/>
  <mergeCells count="12">
    <mergeCell ref="B9:E9"/>
    <mergeCell ref="B10:E10"/>
    <mergeCell ref="A1:E1"/>
    <mergeCell ref="C3:E3"/>
    <mergeCell ref="A11:E11"/>
    <mergeCell ref="A14:E14"/>
    <mergeCell ref="A2:E2"/>
    <mergeCell ref="B4:E4"/>
    <mergeCell ref="B5:E5"/>
    <mergeCell ref="B6:E6"/>
    <mergeCell ref="B7:E7"/>
    <mergeCell ref="B8:E8"/>
  </mergeCells>
  <printOptions horizontalCentered="1"/>
  <pageMargins left="0.98" right="0.35" top="0.39" bottom="0.16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pc</cp:lastModifiedBy>
  <cp:lastPrinted>2018-04-10T02:31:40Z</cp:lastPrinted>
  <dcterms:created xsi:type="dcterms:W3CDTF">2016-04-06T02:29:46Z</dcterms:created>
  <dcterms:modified xsi:type="dcterms:W3CDTF">2018-04-10T02:31:45Z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